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Ex1.xml" ContentType="application/vnd.ms-office.chartex+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rohan\Downloads\"/>
    </mc:Choice>
  </mc:AlternateContent>
  <xr:revisionPtr revIDLastSave="0" documentId="13_ncr:1_{DFB393B1-F258-4121-8C67-27490DC89496}" xr6:coauthVersionLast="47" xr6:coauthVersionMax="47" xr10:uidLastSave="{00000000-0000-0000-0000-000000000000}"/>
  <bookViews>
    <workbookView xWindow="-110" yWindow="-110" windowWidth="25820" windowHeight="15500" activeTab="3" xr2:uid="{00000000-000D-0000-FFFF-FFFF00000000}"/>
  </bookViews>
  <sheets>
    <sheet name="Copyright" sheetId="1" r:id="rId1"/>
    <sheet name="Set Up Your Model" sheetId="2" r:id="rId2"/>
    <sheet name="📊 Financial Dashboard" sheetId="3" r:id="rId3"/>
    <sheet name="💲Financial Statements    " sheetId="4" r:id="rId4"/>
    <sheet name="Investment Required" sheetId="5" state="hidden" r:id="rId5"/>
    <sheet name="Loan Payment Schedule" sheetId="6" state="hidden" r:id="rId6"/>
    <sheet name="Product or Service Sales" sheetId="7" state="hidden" r:id="rId7"/>
    <sheet name="Subscription" sheetId="8" state="hidden" r:id="rId8"/>
    <sheet name="Licensing" sheetId="9" state="hidden" r:id="rId9"/>
    <sheet name="Advertising" sheetId="10" state="hidden" r:id="rId10"/>
    <sheet name="Sponsorship" sheetId="11" state="hidden" r:id="rId11"/>
    <sheet name="Commissions" sheetId="12" state="hidden" r:id="rId12"/>
    <sheet name="Freemium Model" sheetId="13" state="hidden" r:id="rId13"/>
    <sheet name="Other Revenue" sheetId="14" state="hidden" r:id="rId14"/>
    <sheet name="Cost of Goods Sold" sheetId="15" state="hidden" r:id="rId15"/>
    <sheet name="R&amp;D" sheetId="16" state="hidden" r:id="rId16"/>
    <sheet name="G&amp;A" sheetId="17" state="hidden" r:id="rId17"/>
    <sheet name="Selling &amp; Distribution" sheetId="18" state="hidden" r:id="rId18"/>
    <sheet name="Other OPEX" sheetId="19" state="hidden" r:id="rId19"/>
    <sheet name="D&amp;A" sheetId="20" state="hidden" r:id="rId20"/>
  </sheets>
  <definedNames>
    <definedName name="_xlchart.v1.0" hidden="1">'📊 Financial Dashboard'!$N$57:$X$57</definedName>
  </definedNames>
  <calcPr calcId="181029"/>
</workbook>
</file>

<file path=xl/calcChain.xml><?xml version="1.0" encoding="utf-8"?>
<calcChain xmlns="http://schemas.openxmlformats.org/spreadsheetml/2006/main">
  <c r="M41" i="20" l="1"/>
  <c r="L41" i="20"/>
  <c r="K41" i="20"/>
  <c r="J41" i="20"/>
  <c r="I41" i="20"/>
  <c r="E26" i="20" a="1"/>
  <c r="E26" i="20" s="1"/>
  <c r="D26" i="20" a="1"/>
  <c r="D26" i="20" s="1"/>
  <c r="I25" i="20"/>
  <c r="M21" i="20"/>
  <c r="L21" i="20"/>
  <c r="K21" i="20"/>
  <c r="J21" i="20"/>
  <c r="I21" i="20"/>
  <c r="E6" i="20" a="1"/>
  <c r="E6" i="20" s="1"/>
  <c r="D6" i="20" a="1"/>
  <c r="D6" i="20" s="1"/>
  <c r="I5" i="20"/>
  <c r="F25" i="19"/>
  <c r="E25" i="19"/>
  <c r="F30" i="4" s="1"/>
  <c r="D25" i="19"/>
  <c r="E24" i="19"/>
  <c r="D24" i="19"/>
  <c r="BP20" i="19"/>
  <c r="BQ20" i="19" s="1"/>
  <c r="BR20" i="19" s="1"/>
  <c r="BS20" i="19" s="1"/>
  <c r="BO20" i="19"/>
  <c r="BH20" i="19"/>
  <c r="BI20" i="19" s="1"/>
  <c r="BJ20" i="19" s="1"/>
  <c r="BK20" i="19" s="1"/>
  <c r="BL20" i="19" s="1"/>
  <c r="BA20" i="19"/>
  <c r="BB20" i="19" s="1"/>
  <c r="BC20" i="19" s="1"/>
  <c r="BD20" i="19" s="1"/>
  <c r="BE20" i="19" s="1"/>
  <c r="AT20" i="19"/>
  <c r="AU20" i="19" s="1"/>
  <c r="AV20" i="19" s="1"/>
  <c r="AW20" i="19" s="1"/>
  <c r="AX20" i="19" s="1"/>
  <c r="AN20" i="19"/>
  <c r="AO20" i="19" s="1"/>
  <c r="AP20" i="19" s="1"/>
  <c r="AQ20" i="19" s="1"/>
  <c r="AM20" i="19"/>
  <c r="AF20" i="19"/>
  <c r="AG20" i="19" s="1"/>
  <c r="AH20" i="19" s="1"/>
  <c r="AI20" i="19" s="1"/>
  <c r="AJ20" i="19" s="1"/>
  <c r="BP19" i="19"/>
  <c r="BQ19" i="19" s="1"/>
  <c r="BR19" i="19" s="1"/>
  <c r="BS19" i="19" s="1"/>
  <c r="BO19" i="19"/>
  <c r="BI19" i="19"/>
  <c r="BJ19" i="19" s="1"/>
  <c r="BK19" i="19" s="1"/>
  <c r="BL19" i="19" s="1"/>
  <c r="BH19" i="19"/>
  <c r="BB19" i="19"/>
  <c r="BC19" i="19" s="1"/>
  <c r="BD19" i="19" s="1"/>
  <c r="BE19" i="19" s="1"/>
  <c r="BA19" i="19"/>
  <c r="AU19" i="19"/>
  <c r="AV19" i="19" s="1"/>
  <c r="AW19" i="19" s="1"/>
  <c r="AX19" i="19" s="1"/>
  <c r="AT19" i="19"/>
  <c r="AM19" i="19"/>
  <c r="AN19" i="19" s="1"/>
  <c r="AO19" i="19" s="1"/>
  <c r="AP19" i="19" s="1"/>
  <c r="AQ19" i="19" s="1"/>
  <c r="AF19" i="19"/>
  <c r="AG19" i="19" s="1"/>
  <c r="AH19" i="19" s="1"/>
  <c r="AI19" i="19" s="1"/>
  <c r="AJ19" i="19" s="1"/>
  <c r="H19" i="19"/>
  <c r="H25" i="19" s="1"/>
  <c r="I30" i="4" s="1"/>
  <c r="G19" i="19"/>
  <c r="G25" i="19" s="1"/>
  <c r="H30" i="4" s="1"/>
  <c r="F19" i="19"/>
  <c r="E19" i="19"/>
  <c r="D19" i="19"/>
  <c r="D6" i="19"/>
  <c r="F26" i="18"/>
  <c r="G29" i="4" s="1"/>
  <c r="E26" i="18"/>
  <c r="D26" i="18"/>
  <c r="D25" i="18"/>
  <c r="H20" i="18"/>
  <c r="H26" i="18" s="1"/>
  <c r="I29" i="4" s="1"/>
  <c r="G20" i="18"/>
  <c r="G26" i="18" s="1"/>
  <c r="H29" i="4" s="1"/>
  <c r="F20" i="18"/>
  <c r="E20" i="18"/>
  <c r="D20" i="18"/>
  <c r="D7" i="18"/>
  <c r="D28" i="17"/>
  <c r="E28" i="17" s="1"/>
  <c r="D27" i="17"/>
  <c r="D20" i="17"/>
  <c r="D5" i="17"/>
  <c r="D27" i="16"/>
  <c r="E27" i="16" s="1"/>
  <c r="D26" i="16"/>
  <c r="D20" i="16"/>
  <c r="D5" i="16"/>
  <c r="E33" i="15"/>
  <c r="F33" i="15" s="1"/>
  <c r="D33" i="15"/>
  <c r="D30" i="15"/>
  <c r="S23" i="15"/>
  <c r="S5" i="15" s="1"/>
  <c r="AA22" i="15"/>
  <c r="Y22" i="15"/>
  <c r="P22" i="15"/>
  <c r="K22" i="15"/>
  <c r="I22" i="15"/>
  <c r="AA21" i="15"/>
  <c r="Y21" i="15"/>
  <c r="P21" i="15"/>
  <c r="K21" i="15"/>
  <c r="I21" i="15"/>
  <c r="AA20" i="15"/>
  <c r="Y20" i="15"/>
  <c r="P20" i="15"/>
  <c r="K20" i="15"/>
  <c r="I20" i="15"/>
  <c r="AA19" i="15"/>
  <c r="Y19" i="15"/>
  <c r="P19" i="15"/>
  <c r="K19" i="15"/>
  <c r="I19" i="15"/>
  <c r="AA18" i="15"/>
  <c r="Y18" i="15"/>
  <c r="P18" i="15"/>
  <c r="K18" i="15"/>
  <c r="I18" i="15"/>
  <c r="AA17" i="15"/>
  <c r="Y17" i="15"/>
  <c r="P17" i="15"/>
  <c r="K17" i="15"/>
  <c r="I17" i="15"/>
  <c r="AA16" i="15"/>
  <c r="Y16" i="15"/>
  <c r="P16" i="15"/>
  <c r="K16" i="15"/>
  <c r="I16" i="15"/>
  <c r="AA15" i="15"/>
  <c r="Y15" i="15"/>
  <c r="P15" i="15"/>
  <c r="K15" i="15"/>
  <c r="I15" i="15"/>
  <c r="AA14" i="15"/>
  <c r="Y14" i="15"/>
  <c r="P14" i="15"/>
  <c r="K14" i="15"/>
  <c r="I14" i="15"/>
  <c r="AA13" i="15"/>
  <c r="Y13" i="15"/>
  <c r="P13" i="15"/>
  <c r="K13" i="15"/>
  <c r="I13" i="15"/>
  <c r="AA12" i="15"/>
  <c r="Y12" i="15"/>
  <c r="P12" i="15"/>
  <c r="K12" i="15"/>
  <c r="I12" i="15"/>
  <c r="AA11" i="15"/>
  <c r="Y11" i="15"/>
  <c r="P11" i="15"/>
  <c r="K11" i="15"/>
  <c r="I11" i="15"/>
  <c r="AA10" i="15"/>
  <c r="Y10" i="15"/>
  <c r="P10" i="15"/>
  <c r="K10" i="15"/>
  <c r="I10" i="15"/>
  <c r="AA9" i="15"/>
  <c r="Y9" i="15"/>
  <c r="P9" i="15"/>
  <c r="K9" i="15"/>
  <c r="K23" i="15" s="1"/>
  <c r="I9" i="15"/>
  <c r="AA8" i="15"/>
  <c r="Y8" i="15"/>
  <c r="P8" i="15"/>
  <c r="P23" i="15" s="1"/>
  <c r="K8" i="15"/>
  <c r="I8" i="15"/>
  <c r="F24" i="14"/>
  <c r="G14" i="4" s="1"/>
  <c r="D24" i="14"/>
  <c r="E14" i="4" s="1"/>
  <c r="D23" i="14"/>
  <c r="BP19" i="14"/>
  <c r="BQ19" i="14" s="1"/>
  <c r="BR19" i="14" s="1"/>
  <c r="BS19" i="14" s="1"/>
  <c r="BO19" i="14"/>
  <c r="BI19" i="14"/>
  <c r="BJ19" i="14" s="1"/>
  <c r="BK19" i="14" s="1"/>
  <c r="BL19" i="14" s="1"/>
  <c r="BH19" i="14"/>
  <c r="BA19" i="14"/>
  <c r="BB19" i="14" s="1"/>
  <c r="BC19" i="14" s="1"/>
  <c r="BD19" i="14" s="1"/>
  <c r="BE19" i="14" s="1"/>
  <c r="AT19" i="14"/>
  <c r="AU19" i="14" s="1"/>
  <c r="AV19" i="14" s="1"/>
  <c r="AW19" i="14" s="1"/>
  <c r="AX19" i="14" s="1"/>
  <c r="AM19" i="14"/>
  <c r="AN19" i="14" s="1"/>
  <c r="AO19" i="14" s="1"/>
  <c r="AP19" i="14" s="1"/>
  <c r="AQ19" i="14" s="1"/>
  <c r="AF19" i="14"/>
  <c r="AG19" i="14" s="1"/>
  <c r="AH19" i="14" s="1"/>
  <c r="AI19" i="14" s="1"/>
  <c r="AJ19" i="14" s="1"/>
  <c r="BP18" i="14"/>
  <c r="BQ18" i="14" s="1"/>
  <c r="BR18" i="14" s="1"/>
  <c r="BS18" i="14" s="1"/>
  <c r="BO18" i="14"/>
  <c r="BI18" i="14"/>
  <c r="BJ18" i="14" s="1"/>
  <c r="BK18" i="14" s="1"/>
  <c r="BL18" i="14" s="1"/>
  <c r="BH18" i="14"/>
  <c r="BA18" i="14"/>
  <c r="BB18" i="14" s="1"/>
  <c r="BC18" i="14" s="1"/>
  <c r="BD18" i="14" s="1"/>
  <c r="BE18" i="14" s="1"/>
  <c r="AU18" i="14"/>
  <c r="AV18" i="14" s="1"/>
  <c r="AW18" i="14" s="1"/>
  <c r="AX18" i="14" s="1"/>
  <c r="AT18" i="14"/>
  <c r="AM18" i="14"/>
  <c r="AN18" i="14" s="1"/>
  <c r="AO18" i="14" s="1"/>
  <c r="AP18" i="14" s="1"/>
  <c r="AQ18" i="14" s="1"/>
  <c r="AG18" i="14"/>
  <c r="AH18" i="14" s="1"/>
  <c r="AI18" i="14" s="1"/>
  <c r="AJ18" i="14" s="1"/>
  <c r="AF18" i="14"/>
  <c r="H18" i="14"/>
  <c r="H24" i="14" s="1"/>
  <c r="I14" i="4" s="1"/>
  <c r="G18" i="14"/>
  <c r="G24" i="14" s="1"/>
  <c r="H14" i="4" s="1"/>
  <c r="F18" i="14"/>
  <c r="E18" i="14"/>
  <c r="E24" i="14" s="1"/>
  <c r="F14" i="4" s="1"/>
  <c r="D18" i="14"/>
  <c r="D5" i="14"/>
  <c r="D23" i="13"/>
  <c r="AF18" i="13"/>
  <c r="AG18" i="13" s="1"/>
  <c r="AH18" i="13" s="1"/>
  <c r="AI18" i="13" s="1"/>
  <c r="AJ18" i="13" s="1"/>
  <c r="Y18" i="13"/>
  <c r="Z18" i="13" s="1"/>
  <c r="AA18" i="13" s="1"/>
  <c r="AB18" i="13" s="1"/>
  <c r="AC18" i="13" s="1"/>
  <c r="R18" i="13"/>
  <c r="S18" i="13" s="1"/>
  <c r="T18" i="13" s="1"/>
  <c r="U18" i="13" s="1"/>
  <c r="V18" i="13" s="1"/>
  <c r="L18" i="13"/>
  <c r="M18" i="13" s="1"/>
  <c r="N18" i="13" s="1"/>
  <c r="O18" i="13" s="1"/>
  <c r="K18" i="13"/>
  <c r="D18" i="13"/>
  <c r="D24" i="13" s="1"/>
  <c r="E12" i="4" s="1"/>
  <c r="AF17" i="13"/>
  <c r="Y17" i="13"/>
  <c r="R17" i="13"/>
  <c r="L17" i="13"/>
  <c r="K17" i="13"/>
  <c r="E17" i="13"/>
  <c r="D17" i="13"/>
  <c r="D21" i="12"/>
  <c r="AF16" i="12"/>
  <c r="AG16" i="12" s="1"/>
  <c r="AH16" i="12" s="1"/>
  <c r="AI16" i="12" s="1"/>
  <c r="AJ16" i="12" s="1"/>
  <c r="Y16" i="12"/>
  <c r="Z16" i="12" s="1"/>
  <c r="AA16" i="12" s="1"/>
  <c r="AB16" i="12" s="1"/>
  <c r="AC16" i="12" s="1"/>
  <c r="S16" i="12"/>
  <c r="T16" i="12" s="1"/>
  <c r="U16" i="12" s="1"/>
  <c r="V16" i="12" s="1"/>
  <c r="R16" i="12"/>
  <c r="L16" i="12"/>
  <c r="M16" i="12" s="1"/>
  <c r="N16" i="12" s="1"/>
  <c r="O16" i="12" s="1"/>
  <c r="K16" i="12"/>
  <c r="D22" i="12" s="1"/>
  <c r="E13" i="4" s="1"/>
  <c r="E16" i="12"/>
  <c r="E22" i="12" s="1"/>
  <c r="F13" i="4" s="1"/>
  <c r="D16" i="12"/>
  <c r="AF15" i="12"/>
  <c r="Y15" i="12"/>
  <c r="R15" i="12"/>
  <c r="K15" i="12"/>
  <c r="D15" i="12"/>
  <c r="D22" i="11"/>
  <c r="AF15" i="11"/>
  <c r="AG15" i="11" s="1"/>
  <c r="AH15" i="11" s="1"/>
  <c r="AI15" i="11" s="1"/>
  <c r="AJ15" i="11" s="1"/>
  <c r="Y15" i="11"/>
  <c r="Z15" i="11" s="1"/>
  <c r="AA15" i="11" s="1"/>
  <c r="AB15" i="11" s="1"/>
  <c r="AC15" i="11" s="1"/>
  <c r="R15" i="11"/>
  <c r="S15" i="11" s="1"/>
  <c r="T15" i="11" s="1"/>
  <c r="U15" i="11" s="1"/>
  <c r="V15" i="11" s="1"/>
  <c r="L15" i="11"/>
  <c r="M15" i="11" s="1"/>
  <c r="N15" i="11" s="1"/>
  <c r="O15" i="11" s="1"/>
  <c r="K15" i="11"/>
  <c r="D15" i="11"/>
  <c r="D23" i="11" s="1"/>
  <c r="E11" i="4" s="1"/>
  <c r="AF14" i="11"/>
  <c r="Y14" i="11"/>
  <c r="R14" i="11"/>
  <c r="L14" i="11"/>
  <c r="K14" i="11"/>
  <c r="D14" i="11"/>
  <c r="E27" i="10"/>
  <c r="D27" i="10"/>
  <c r="AF22" i="10"/>
  <c r="AG22" i="10" s="1"/>
  <c r="AH22" i="10" s="1"/>
  <c r="AI22" i="10" s="1"/>
  <c r="AJ22" i="10" s="1"/>
  <c r="Y22" i="10"/>
  <c r="Z22" i="10" s="1"/>
  <c r="AA22" i="10" s="1"/>
  <c r="AB22" i="10" s="1"/>
  <c r="AC22" i="10" s="1"/>
  <c r="R22" i="10"/>
  <c r="S22" i="10" s="1"/>
  <c r="T22" i="10" s="1"/>
  <c r="U22" i="10" s="1"/>
  <c r="V22" i="10" s="1"/>
  <c r="K22" i="10"/>
  <c r="D28" i="10" s="1"/>
  <c r="E9" i="4" s="1"/>
  <c r="E22" i="10"/>
  <c r="F22" i="10" s="1"/>
  <c r="D22" i="10"/>
  <c r="AF21" i="10"/>
  <c r="Y21" i="10"/>
  <c r="R21" i="10"/>
  <c r="K21" i="10"/>
  <c r="D21" i="10"/>
  <c r="D26" i="9"/>
  <c r="AF21" i="9"/>
  <c r="AG21" i="9" s="1"/>
  <c r="AH21" i="9" s="1"/>
  <c r="AI21" i="9" s="1"/>
  <c r="AJ21" i="9" s="1"/>
  <c r="Y21" i="9"/>
  <c r="Z21" i="9" s="1"/>
  <c r="AA21" i="9" s="1"/>
  <c r="AB21" i="9" s="1"/>
  <c r="AC21" i="9" s="1"/>
  <c r="R21" i="9"/>
  <c r="S21" i="9" s="1"/>
  <c r="L21" i="9"/>
  <c r="M21" i="9" s="1"/>
  <c r="N21" i="9" s="1"/>
  <c r="O21" i="9" s="1"/>
  <c r="K21" i="9"/>
  <c r="E21" i="9"/>
  <c r="F21" i="9" s="1"/>
  <c r="D21" i="9"/>
  <c r="D27" i="9" s="1"/>
  <c r="E10" i="4" s="1"/>
  <c r="AF20" i="9"/>
  <c r="Y20" i="9"/>
  <c r="S20" i="9"/>
  <c r="R20" i="9"/>
  <c r="K20" i="9"/>
  <c r="D20" i="9"/>
  <c r="D26" i="8"/>
  <c r="BA21" i="8"/>
  <c r="AG21" i="8"/>
  <c r="Y21" i="8"/>
  <c r="D21" i="8"/>
  <c r="BO20" i="8"/>
  <c r="BP20" i="8" s="1"/>
  <c r="BI20" i="8"/>
  <c r="BJ20" i="8" s="1"/>
  <c r="BH20" i="8"/>
  <c r="BH21" i="8" s="1"/>
  <c r="BA20" i="8"/>
  <c r="BB20" i="8" s="1"/>
  <c r="AT20" i="8"/>
  <c r="AT21" i="8" s="1"/>
  <c r="AM20" i="8"/>
  <c r="AN20" i="8" s="1"/>
  <c r="AG20" i="8"/>
  <c r="AH20" i="8" s="1"/>
  <c r="AI20" i="8" s="1"/>
  <c r="AF20" i="8"/>
  <c r="AF21" i="8" s="1"/>
  <c r="Y20" i="8"/>
  <c r="Z20" i="8" s="1"/>
  <c r="R20" i="8"/>
  <c r="R21" i="8" s="1"/>
  <c r="K20" i="8"/>
  <c r="D28" i="8" s="1"/>
  <c r="E20" i="8"/>
  <c r="F20" i="8" s="1"/>
  <c r="G20" i="8" s="1"/>
  <c r="D20" i="8"/>
  <c r="BO19" i="8"/>
  <c r="BP19" i="8" s="1"/>
  <c r="BQ19" i="8" s="1"/>
  <c r="BR19" i="8" s="1"/>
  <c r="BS19" i="8" s="1"/>
  <c r="BH19" i="8"/>
  <c r="BI19" i="8" s="1"/>
  <c r="BJ19" i="8" s="1"/>
  <c r="BK19" i="8" s="1"/>
  <c r="BL19" i="8" s="1"/>
  <c r="BA19" i="8"/>
  <c r="BB19" i="8" s="1"/>
  <c r="BC19" i="8" s="1"/>
  <c r="BD19" i="8" s="1"/>
  <c r="BE19" i="8" s="1"/>
  <c r="AU19" i="8"/>
  <c r="AV19" i="8" s="1"/>
  <c r="AW19" i="8" s="1"/>
  <c r="AX19" i="8" s="1"/>
  <c r="AT19" i="8"/>
  <c r="AM19" i="8"/>
  <c r="AN19" i="8" s="1"/>
  <c r="AO19" i="8" s="1"/>
  <c r="AP19" i="8" s="1"/>
  <c r="AQ19" i="8" s="1"/>
  <c r="AG19" i="8"/>
  <c r="AH19" i="8" s="1"/>
  <c r="AF19" i="8"/>
  <c r="Z19" i="8"/>
  <c r="AA19" i="8" s="1"/>
  <c r="AB19" i="8" s="1"/>
  <c r="AC19" i="8" s="1"/>
  <c r="Y19" i="8"/>
  <c r="R19" i="8"/>
  <c r="D27" i="8" s="1"/>
  <c r="K19" i="8"/>
  <c r="L19" i="8" s="1"/>
  <c r="M19" i="8" s="1"/>
  <c r="N19" i="8" s="1"/>
  <c r="O19" i="8" s="1"/>
  <c r="E19" i="8"/>
  <c r="F19" i="8" s="1"/>
  <c r="D19" i="8"/>
  <c r="BO18" i="8"/>
  <c r="BH18" i="8"/>
  <c r="BA18" i="8"/>
  <c r="AU18" i="8"/>
  <c r="AT18" i="8"/>
  <c r="AM18" i="8"/>
  <c r="AF18" i="8"/>
  <c r="Z18" i="8"/>
  <c r="Y18" i="8"/>
  <c r="R18" i="8"/>
  <c r="K18" i="8"/>
  <c r="D18" i="8"/>
  <c r="D26" i="7"/>
  <c r="BA21" i="7"/>
  <c r="AF21" i="7"/>
  <c r="D21" i="7"/>
  <c r="BO20" i="7"/>
  <c r="BP20" i="7" s="1"/>
  <c r="BH20" i="7"/>
  <c r="BH21" i="7" s="1"/>
  <c r="BA20" i="7"/>
  <c r="BB20" i="7" s="1"/>
  <c r="AT20" i="7"/>
  <c r="AT21" i="7" s="1"/>
  <c r="AM20" i="7"/>
  <c r="AM21" i="7" s="1"/>
  <c r="AG20" i="7"/>
  <c r="AH20" i="7" s="1"/>
  <c r="AI20" i="7" s="1"/>
  <c r="AF20" i="7"/>
  <c r="Y20" i="7"/>
  <c r="Y21" i="7" s="1"/>
  <c r="R20" i="7"/>
  <c r="R21" i="7" s="1"/>
  <c r="L20" i="7"/>
  <c r="L21" i="7" s="1"/>
  <c r="K20" i="7"/>
  <c r="D28" i="7" s="1"/>
  <c r="E20" i="7"/>
  <c r="F20" i="7" s="1"/>
  <c r="D20" i="7"/>
  <c r="BO19" i="7"/>
  <c r="BP19" i="7" s="1"/>
  <c r="BQ19" i="7" s="1"/>
  <c r="BR19" i="7" s="1"/>
  <c r="BS19" i="7" s="1"/>
  <c r="BI19" i="7"/>
  <c r="BJ19" i="7" s="1"/>
  <c r="BK19" i="7" s="1"/>
  <c r="BL19" i="7" s="1"/>
  <c r="BH19" i="7"/>
  <c r="BB19" i="7"/>
  <c r="BC19" i="7" s="1"/>
  <c r="BD19" i="7" s="1"/>
  <c r="BE19" i="7" s="1"/>
  <c r="BA19" i="7"/>
  <c r="AT19" i="7"/>
  <c r="AU19" i="7" s="1"/>
  <c r="AV19" i="7" s="1"/>
  <c r="AW19" i="7" s="1"/>
  <c r="AX19" i="7" s="1"/>
  <c r="AM19" i="7"/>
  <c r="AN19" i="7" s="1"/>
  <c r="AO19" i="7" s="1"/>
  <c r="AP19" i="7" s="1"/>
  <c r="AQ19" i="7" s="1"/>
  <c r="AG19" i="7"/>
  <c r="AH19" i="7" s="1"/>
  <c r="AF19" i="7"/>
  <c r="Z19" i="7"/>
  <c r="AA19" i="7" s="1"/>
  <c r="AB19" i="7" s="1"/>
  <c r="AC19" i="7" s="1"/>
  <c r="Y19" i="7"/>
  <c r="R19" i="7"/>
  <c r="S19" i="7" s="1"/>
  <c r="T19" i="7" s="1"/>
  <c r="U19" i="7" s="1"/>
  <c r="V19" i="7" s="1"/>
  <c r="K19" i="7"/>
  <c r="L19" i="7" s="1"/>
  <c r="M19" i="7" s="1"/>
  <c r="N19" i="7" s="1"/>
  <c r="O19" i="7" s="1"/>
  <c r="E19" i="7"/>
  <c r="F19" i="7" s="1"/>
  <c r="D19" i="7"/>
  <c r="BO18" i="7"/>
  <c r="BH18" i="7"/>
  <c r="BB18" i="7"/>
  <c r="BA18" i="7"/>
  <c r="AT18" i="7"/>
  <c r="AM18" i="7"/>
  <c r="AF18" i="7"/>
  <c r="Z18" i="7"/>
  <c r="Y18" i="7"/>
  <c r="R18" i="7"/>
  <c r="K18" i="7"/>
  <c r="D18" i="7"/>
  <c r="F9" i="6"/>
  <c r="AH8" i="6"/>
  <c r="AH9" i="6" s="1"/>
  <c r="AA8" i="6"/>
  <c r="AA9" i="6" s="1"/>
  <c r="T8" i="6"/>
  <c r="T9" i="6" s="1"/>
  <c r="M8" i="6"/>
  <c r="F8" i="6"/>
  <c r="E30" i="5"/>
  <c r="G26" i="5"/>
  <c r="H25" i="5"/>
  <c r="H24" i="5"/>
  <c r="H23" i="5"/>
  <c r="P22" i="5"/>
  <c r="G12" i="5" s="1"/>
  <c r="M22" i="5"/>
  <c r="H22" i="5"/>
  <c r="H21" i="5"/>
  <c r="H20" i="5"/>
  <c r="H19" i="5"/>
  <c r="H18" i="5"/>
  <c r="S13" i="5"/>
  <c r="S12" i="5"/>
  <c r="S10" i="5"/>
  <c r="M4" i="5"/>
  <c r="I39" i="4"/>
  <c r="P13" i="4" s="1"/>
  <c r="H39" i="4"/>
  <c r="G39" i="4"/>
  <c r="F39" i="4"/>
  <c r="E39" i="4"/>
  <c r="I38" i="4"/>
  <c r="H38" i="4"/>
  <c r="H37" i="4" s="1"/>
  <c r="G38" i="4"/>
  <c r="F38" i="4"/>
  <c r="F37" i="4" s="1"/>
  <c r="E38" i="4"/>
  <c r="E37" i="4" s="1"/>
  <c r="F51" i="3" s="1"/>
  <c r="G37" i="4"/>
  <c r="G30" i="4"/>
  <c r="E30" i="4"/>
  <c r="F29" i="4"/>
  <c r="E29" i="4"/>
  <c r="E28" i="4"/>
  <c r="E27" i="4"/>
  <c r="F19" i="4"/>
  <c r="E19" i="4"/>
  <c r="O13" i="4"/>
  <c r="N13" i="4"/>
  <c r="M13" i="4"/>
  <c r="L13" i="4"/>
  <c r="P12" i="4"/>
  <c r="N12" i="4"/>
  <c r="M12" i="4"/>
  <c r="L12" i="4"/>
  <c r="L7" i="4"/>
  <c r="P6" i="4"/>
  <c r="O6" i="4"/>
  <c r="N6" i="4"/>
  <c r="M6" i="4"/>
  <c r="L5" i="4"/>
  <c r="E5" i="4"/>
  <c r="I3" i="4"/>
  <c r="P49" i="3"/>
  <c r="O49" i="3"/>
  <c r="F48" i="3"/>
  <c r="G47" i="3"/>
  <c r="F47" i="3"/>
  <c r="O28" i="3"/>
  <c r="F28" i="3"/>
  <c r="O27" i="3"/>
  <c r="G27" i="3"/>
  <c r="F27" i="3"/>
  <c r="R36" i="2"/>
  <c r="E30" i="15" s="1"/>
  <c r="D31" i="15" l="1"/>
  <c r="J5" i="15"/>
  <c r="G22" i="10"/>
  <c r="D29" i="8"/>
  <c r="E8" i="4"/>
  <c r="AJ20" i="7"/>
  <c r="AI19" i="7"/>
  <c r="AJ19" i="7" s="1"/>
  <c r="AH21" i="7"/>
  <c r="BP21" i="7"/>
  <c r="BQ20" i="7"/>
  <c r="BB21" i="8"/>
  <c r="BC20" i="8"/>
  <c r="F28" i="17"/>
  <c r="F28" i="4"/>
  <c r="H20" i="8"/>
  <c r="Z21" i="8"/>
  <c r="AA20" i="8"/>
  <c r="G19" i="4"/>
  <c r="G33" i="15"/>
  <c r="F27" i="7"/>
  <c r="G19" i="7"/>
  <c r="G19" i="8"/>
  <c r="F27" i="8"/>
  <c r="F21" i="8"/>
  <c r="BJ21" i="8"/>
  <c r="BQ20" i="8"/>
  <c r="BP21" i="8"/>
  <c r="F27" i="9"/>
  <c r="G10" i="4" s="1"/>
  <c r="G21" i="9"/>
  <c r="BB21" i="7"/>
  <c r="BC20" i="7"/>
  <c r="E27" i="9"/>
  <c r="F10" i="4" s="1"/>
  <c r="T21" i="9"/>
  <c r="U21" i="9" s="1"/>
  <c r="V21" i="9" s="1"/>
  <c r="AJ20" i="8"/>
  <c r="AN21" i="8"/>
  <c r="AO20" i="8"/>
  <c r="AI19" i="8"/>
  <c r="AJ19" i="8" s="1"/>
  <c r="AH21" i="8"/>
  <c r="D32" i="15"/>
  <c r="O5" i="15"/>
  <c r="F27" i="16"/>
  <c r="F27" i="4"/>
  <c r="F25" i="4" s="1"/>
  <c r="I37" i="4"/>
  <c r="G20" i="7"/>
  <c r="AN20" i="7"/>
  <c r="E28" i="7" s="1"/>
  <c r="L20" i="8"/>
  <c r="L21" i="10"/>
  <c r="E15" i="12"/>
  <c r="F16" i="12"/>
  <c r="E23" i="14"/>
  <c r="AG21" i="7"/>
  <c r="S19" i="8"/>
  <c r="T19" i="8" s="1"/>
  <c r="U19" i="8" s="1"/>
  <c r="V19" i="8" s="1"/>
  <c r="E21" i="8"/>
  <c r="BO21" i="8"/>
  <c r="Z14" i="11"/>
  <c r="E21" i="12"/>
  <c r="I31" i="5"/>
  <c r="I42" i="4" s="1"/>
  <c r="G31" i="5"/>
  <c r="G42" i="4" s="1"/>
  <c r="L22" i="10"/>
  <c r="L15" i="12"/>
  <c r="E5" i="14"/>
  <c r="M5" i="4"/>
  <c r="P4" i="5"/>
  <c r="M20" i="7"/>
  <c r="E21" i="7"/>
  <c r="BO21" i="7"/>
  <c r="BI18" i="8"/>
  <c r="AU20" i="8"/>
  <c r="AM21" i="8"/>
  <c r="AG20" i="9"/>
  <c r="Z17" i="13"/>
  <c r="P27" i="3"/>
  <c r="L8" i="4"/>
  <c r="L6" i="4" s="1"/>
  <c r="BI18" i="7"/>
  <c r="AU20" i="7"/>
  <c r="AG18" i="8"/>
  <c r="S20" i="8"/>
  <c r="K21" i="8"/>
  <c r="E20" i="9"/>
  <c r="S21" i="10"/>
  <c r="E26" i="4"/>
  <c r="E25" i="4" s="1"/>
  <c r="F21" i="7"/>
  <c r="F30" i="5"/>
  <c r="BP18" i="8"/>
  <c r="AG14" i="11"/>
  <c r="J25" i="20"/>
  <c r="AG18" i="7"/>
  <c r="S20" i="7"/>
  <c r="K21" i="7"/>
  <c r="E18" i="8"/>
  <c r="E26" i="8"/>
  <c r="S15" i="12"/>
  <c r="E27" i="17"/>
  <c r="E25" i="18"/>
  <c r="M9" i="6"/>
  <c r="S36" i="2"/>
  <c r="L17" i="4"/>
  <c r="S11" i="5"/>
  <c r="BP18" i="7"/>
  <c r="AN18" i="8"/>
  <c r="L20" i="9"/>
  <c r="E26" i="9"/>
  <c r="E15" i="11"/>
  <c r="AG17" i="13"/>
  <c r="E18" i="7"/>
  <c r="E26" i="7"/>
  <c r="E14" i="11"/>
  <c r="E31" i="5"/>
  <c r="E42" i="4" s="1"/>
  <c r="F52" i="3" s="1"/>
  <c r="AN18" i="7"/>
  <c r="L18" i="8"/>
  <c r="E27" i="8"/>
  <c r="Z21" i="10"/>
  <c r="E22" i="11"/>
  <c r="E18" i="13"/>
  <c r="D27" i="7"/>
  <c r="D29" i="7" s="1"/>
  <c r="L18" i="7"/>
  <c r="Z20" i="7"/>
  <c r="E27" i="7"/>
  <c r="Z15" i="12"/>
  <c r="E23" i="13"/>
  <c r="F32" i="5"/>
  <c r="M14" i="4" s="1"/>
  <c r="BK20" i="8"/>
  <c r="J5" i="20"/>
  <c r="G32" i="5"/>
  <c r="N14" i="4" s="1"/>
  <c r="AU18" i="7"/>
  <c r="BI20" i="7"/>
  <c r="S18" i="8"/>
  <c r="AG21" i="10"/>
  <c r="AA23" i="15"/>
  <c r="O12" i="4"/>
  <c r="H32" i="5"/>
  <c r="O14" i="4" s="1"/>
  <c r="S14" i="11"/>
  <c r="AG15" i="12"/>
  <c r="E7" i="18"/>
  <c r="E6" i="19"/>
  <c r="I32" i="5"/>
  <c r="P14" i="4" s="1"/>
  <c r="S18" i="7"/>
  <c r="BI21" i="8"/>
  <c r="F5" i="4"/>
  <c r="BB18" i="8"/>
  <c r="Z20" i="9"/>
  <c r="E21" i="10"/>
  <c r="S17" i="13"/>
  <c r="E26" i="16"/>
  <c r="F7" i="4" l="1"/>
  <c r="E29" i="7"/>
  <c r="L21" i="8"/>
  <c r="M20" i="8"/>
  <c r="BC21" i="8"/>
  <c r="BD20" i="8"/>
  <c r="BL20" i="8"/>
  <c r="BL21" i="8" s="1"/>
  <c r="BK21" i="8"/>
  <c r="BJ20" i="7"/>
  <c r="BI21" i="7"/>
  <c r="G28" i="4"/>
  <c r="G28" i="17"/>
  <c r="BQ21" i="7"/>
  <c r="BR20" i="7"/>
  <c r="F50" i="3"/>
  <c r="E32" i="4"/>
  <c r="AI21" i="7"/>
  <c r="Z21" i="7"/>
  <c r="AA20" i="7"/>
  <c r="E18" i="4"/>
  <c r="E32" i="15"/>
  <c r="E23" i="11"/>
  <c r="F11" i="4" s="1"/>
  <c r="F15" i="11"/>
  <c r="BR20" i="8"/>
  <c r="BQ21" i="8"/>
  <c r="H20" i="7"/>
  <c r="G21" i="7"/>
  <c r="G27" i="16"/>
  <c r="G27" i="4"/>
  <c r="G25" i="4" s="1"/>
  <c r="H19" i="8"/>
  <c r="H27" i="8" s="1"/>
  <c r="G27" i="8"/>
  <c r="AJ21" i="7"/>
  <c r="O50" i="3"/>
  <c r="AO21" i="8"/>
  <c r="AP20" i="8"/>
  <c r="AA21" i="8"/>
  <c r="AB20" i="8"/>
  <c r="M21" i="7"/>
  <c r="N20" i="7"/>
  <c r="G27" i="9"/>
  <c r="H10" i="4" s="1"/>
  <c r="H21" i="9"/>
  <c r="H27" i="9" s="1"/>
  <c r="I10" i="4" s="1"/>
  <c r="AN21" i="7"/>
  <c r="AO20" i="7"/>
  <c r="H19" i="7"/>
  <c r="H27" i="7" s="1"/>
  <c r="G27" i="7"/>
  <c r="H22" i="10"/>
  <c r="E24" i="13"/>
  <c r="F12" i="4" s="1"/>
  <c r="F18" i="13"/>
  <c r="AU21" i="7"/>
  <c r="AV20" i="7"/>
  <c r="G21" i="8"/>
  <c r="E31" i="15"/>
  <c r="E17" i="4"/>
  <c r="H33" i="15"/>
  <c r="I19" i="4" s="1"/>
  <c r="H19" i="4"/>
  <c r="AI21" i="8"/>
  <c r="E28" i="10"/>
  <c r="F9" i="4" s="1"/>
  <c r="M22" i="10"/>
  <c r="Q27" i="3"/>
  <c r="F5" i="14"/>
  <c r="AH17" i="13"/>
  <c r="F17" i="13"/>
  <c r="AH15" i="12"/>
  <c r="F15" i="12"/>
  <c r="AH14" i="11"/>
  <c r="F14" i="11"/>
  <c r="AH21" i="10"/>
  <c r="F21" i="10"/>
  <c r="AH20" i="9"/>
  <c r="F20" i="9"/>
  <c r="F26" i="8"/>
  <c r="BJ18" i="8"/>
  <c r="AH18" i="8"/>
  <c r="F18" i="8"/>
  <c r="F26" i="7"/>
  <c r="BJ18" i="7"/>
  <c r="AH18" i="7"/>
  <c r="F18" i="7"/>
  <c r="F6" i="19"/>
  <c r="F7" i="18"/>
  <c r="T18" i="7"/>
  <c r="AA15" i="12"/>
  <c r="T14" i="11"/>
  <c r="T18" i="8"/>
  <c r="AV18" i="7"/>
  <c r="F23" i="13"/>
  <c r="K5" i="20"/>
  <c r="M17" i="13"/>
  <c r="T20" i="9"/>
  <c r="AV18" i="8"/>
  <c r="H47" i="3"/>
  <c r="M14" i="11"/>
  <c r="F22" i="11"/>
  <c r="AA21" i="10"/>
  <c r="M18" i="8"/>
  <c r="AO18" i="7"/>
  <c r="F30" i="15"/>
  <c r="F26" i="9"/>
  <c r="M20" i="9"/>
  <c r="AO18" i="8"/>
  <c r="BQ18" i="7"/>
  <c r="T36" i="2"/>
  <c r="F25" i="18"/>
  <c r="F27" i="17"/>
  <c r="T15" i="12"/>
  <c r="K25" i="20"/>
  <c r="BQ18" i="8"/>
  <c r="G30" i="5"/>
  <c r="Q49" i="3"/>
  <c r="AA17" i="13"/>
  <c r="T21" i="10"/>
  <c r="BC18" i="8"/>
  <c r="G5" i="4"/>
  <c r="M18" i="7"/>
  <c r="F24" i="19"/>
  <c r="N5" i="4"/>
  <c r="M15" i="12"/>
  <c r="AA18" i="7"/>
  <c r="F21" i="12"/>
  <c r="AA14" i="11"/>
  <c r="F26" i="16"/>
  <c r="T17" i="13"/>
  <c r="AA20" i="9"/>
  <c r="F23" i="14"/>
  <c r="M21" i="10"/>
  <c r="AA18" i="8"/>
  <c r="BC18" i="7"/>
  <c r="H27" i="3"/>
  <c r="F27" i="10"/>
  <c r="S21" i="8"/>
  <c r="T20" i="8"/>
  <c r="H31" i="5"/>
  <c r="H42" i="4" s="1"/>
  <c r="F31" i="5"/>
  <c r="F42" i="4" s="1"/>
  <c r="E32" i="5"/>
  <c r="L14" i="4" s="1"/>
  <c r="BC21" i="7"/>
  <c r="BD20" i="7"/>
  <c r="AJ21" i="8"/>
  <c r="D34" i="15"/>
  <c r="Z5" i="15"/>
  <c r="E28" i="8"/>
  <c r="S21" i="7"/>
  <c r="T20" i="7"/>
  <c r="AU21" i="8"/>
  <c r="AV20" i="8"/>
  <c r="F22" i="12"/>
  <c r="G13" i="4" s="1"/>
  <c r="G16" i="12"/>
  <c r="AV21" i="7" l="1"/>
  <c r="AW20" i="7"/>
  <c r="AA21" i="7"/>
  <c r="AB20" i="7"/>
  <c r="E34" i="15"/>
  <c r="E20" i="4"/>
  <c r="N22" i="10"/>
  <c r="F28" i="10"/>
  <c r="G9" i="4" s="1"/>
  <c r="BK20" i="7"/>
  <c r="BJ21" i="7"/>
  <c r="T21" i="7"/>
  <c r="U20" i="7"/>
  <c r="H21" i="7"/>
  <c r="N57" i="3"/>
  <c r="BR21" i="7"/>
  <c r="BS20" i="7"/>
  <c r="BS21" i="7" s="1"/>
  <c r="H28" i="17"/>
  <c r="I28" i="4" s="1"/>
  <c r="H28" i="4"/>
  <c r="BD21" i="8"/>
  <c r="BE20" i="8"/>
  <c r="BE21" i="8" s="1"/>
  <c r="N21" i="7"/>
  <c r="O20" i="7"/>
  <c r="O21" i="7" s="1"/>
  <c r="BR21" i="8"/>
  <c r="BS20" i="8"/>
  <c r="BS21" i="8" s="1"/>
  <c r="AB21" i="8"/>
  <c r="AC20" i="8"/>
  <c r="AC21" i="8" s="1"/>
  <c r="F23" i="11"/>
  <c r="G11" i="4" s="1"/>
  <c r="G15" i="11"/>
  <c r="M21" i="8"/>
  <c r="N20" i="8"/>
  <c r="F28" i="8"/>
  <c r="F24" i="13"/>
  <c r="G12" i="4" s="1"/>
  <c r="G18" i="13"/>
  <c r="F8" i="4"/>
  <c r="F6" i="4" s="1"/>
  <c r="E29" i="8"/>
  <c r="AO21" i="7"/>
  <c r="AP20" i="7"/>
  <c r="T21" i="8"/>
  <c r="U20" i="8"/>
  <c r="E16" i="4"/>
  <c r="G5" i="14"/>
  <c r="AI17" i="13"/>
  <c r="G17" i="13"/>
  <c r="AI15" i="12"/>
  <c r="G15" i="12"/>
  <c r="AI14" i="11"/>
  <c r="G14" i="11"/>
  <c r="AI21" i="10"/>
  <c r="G21" i="10"/>
  <c r="U14" i="11"/>
  <c r="U18" i="8"/>
  <c r="AW18" i="7"/>
  <c r="L5" i="20"/>
  <c r="I47" i="3"/>
  <c r="N17" i="13"/>
  <c r="U20" i="9"/>
  <c r="AW18" i="8"/>
  <c r="G23" i="13"/>
  <c r="AB15" i="12"/>
  <c r="N18" i="7"/>
  <c r="N14" i="11"/>
  <c r="G22" i="11"/>
  <c r="AB21" i="10"/>
  <c r="N18" i="8"/>
  <c r="AP18" i="7"/>
  <c r="G30" i="15"/>
  <c r="G26" i="9"/>
  <c r="N20" i="9"/>
  <c r="AP18" i="8"/>
  <c r="G26" i="7"/>
  <c r="BR18" i="7"/>
  <c r="G18" i="7"/>
  <c r="U36" i="2"/>
  <c r="G25" i="18"/>
  <c r="G27" i="17"/>
  <c r="U15" i="12"/>
  <c r="L25" i="20"/>
  <c r="G26" i="8"/>
  <c r="BR18" i="8"/>
  <c r="G18" i="8"/>
  <c r="AI18" i="7"/>
  <c r="H30" i="5"/>
  <c r="R49" i="3"/>
  <c r="R27" i="3"/>
  <c r="N15" i="12"/>
  <c r="U21" i="10"/>
  <c r="G24" i="19"/>
  <c r="G20" i="9"/>
  <c r="AI18" i="8"/>
  <c r="BK18" i="7"/>
  <c r="BK18" i="8"/>
  <c r="U18" i="7"/>
  <c r="AB17" i="13"/>
  <c r="O5" i="4"/>
  <c r="AI20" i="9"/>
  <c r="AB18" i="7"/>
  <c r="G21" i="12"/>
  <c r="AB14" i="11"/>
  <c r="G23" i="14"/>
  <c r="N21" i="10"/>
  <c r="AB18" i="8"/>
  <c r="BD18" i="7"/>
  <c r="I27" i="3"/>
  <c r="G6" i="19"/>
  <c r="G7" i="18"/>
  <c r="G27" i="10"/>
  <c r="H5" i="4"/>
  <c r="G26" i="16"/>
  <c r="U17" i="13"/>
  <c r="AB20" i="9"/>
  <c r="BD18" i="8"/>
  <c r="F28" i="7"/>
  <c r="D35" i="15"/>
  <c r="S9" i="5" s="1"/>
  <c r="S14" i="5" s="1"/>
  <c r="AP21" i="8"/>
  <c r="AQ20" i="8"/>
  <c r="AQ21" i="8" s="1"/>
  <c r="F18" i="4"/>
  <c r="F32" i="15"/>
  <c r="AV21" i="8"/>
  <c r="AW20" i="8"/>
  <c r="H27" i="16"/>
  <c r="I27" i="4" s="1"/>
  <c r="I25" i="4" s="1"/>
  <c r="H27" i="4"/>
  <c r="H25" i="4" s="1"/>
  <c r="BD21" i="7"/>
  <c r="BE20" i="7"/>
  <c r="BE21" i="7" s="1"/>
  <c r="H21" i="8"/>
  <c r="G22" i="12"/>
  <c r="H13" i="4" s="1"/>
  <c r="H16" i="12"/>
  <c r="H22" i="12" s="1"/>
  <c r="I13" i="4" s="1"/>
  <c r="F31" i="15"/>
  <c r="E35" i="15"/>
  <c r="F17" i="4"/>
  <c r="G28" i="3" l="1"/>
  <c r="G48" i="3" s="1"/>
  <c r="F32" i="4"/>
  <c r="F5" i="3" a="1"/>
  <c r="F5" i="3" s="1"/>
  <c r="H18" i="13"/>
  <c r="H24" i="13" s="1"/>
  <c r="I12" i="4" s="1"/>
  <c r="G24" i="13"/>
  <c r="H12" i="4" s="1"/>
  <c r="U21" i="7"/>
  <c r="V20" i="7"/>
  <c r="G28" i="7"/>
  <c r="H5" i="14"/>
  <c r="AJ17" i="13"/>
  <c r="H17" i="13"/>
  <c r="AJ15" i="12"/>
  <c r="H15" i="12"/>
  <c r="AJ14" i="11"/>
  <c r="H14" i="11"/>
  <c r="AJ21" i="10"/>
  <c r="H21" i="10"/>
  <c r="AJ20" i="9"/>
  <c r="H20" i="9"/>
  <c r="H26" i="8"/>
  <c r="BL18" i="8"/>
  <c r="AJ18" i="8"/>
  <c r="H18" i="8"/>
  <c r="H26" i="7"/>
  <c r="BL18" i="7"/>
  <c r="AJ18" i="7"/>
  <c r="H18" i="7"/>
  <c r="V18" i="8"/>
  <c r="AX18" i="7"/>
  <c r="M5" i="20"/>
  <c r="O17" i="13"/>
  <c r="V20" i="9"/>
  <c r="AX18" i="8"/>
  <c r="J47" i="3"/>
  <c r="AQ18" i="7"/>
  <c r="H23" i="13"/>
  <c r="AC15" i="12"/>
  <c r="O18" i="7"/>
  <c r="H22" i="11"/>
  <c r="AC21" i="10"/>
  <c r="O18" i="8"/>
  <c r="O14" i="11"/>
  <c r="H30" i="15"/>
  <c r="H26" i="9"/>
  <c r="O20" i="9"/>
  <c r="AQ18" i="8"/>
  <c r="BS18" i="7"/>
  <c r="H25" i="18"/>
  <c r="H27" i="17"/>
  <c r="V15" i="12"/>
  <c r="M25" i="20"/>
  <c r="BS18" i="8"/>
  <c r="I30" i="5"/>
  <c r="S49" i="3"/>
  <c r="AC14" i="11"/>
  <c r="V21" i="10"/>
  <c r="S27" i="3"/>
  <c r="H24" i="19"/>
  <c r="AC17" i="13"/>
  <c r="P5" i="4"/>
  <c r="H21" i="12"/>
  <c r="O15" i="12"/>
  <c r="AC18" i="7"/>
  <c r="H23" i="14"/>
  <c r="O21" i="10"/>
  <c r="AC18" i="8"/>
  <c r="BE18" i="7"/>
  <c r="J27" i="3"/>
  <c r="H27" i="10"/>
  <c r="V14" i="11"/>
  <c r="H26" i="16"/>
  <c r="V17" i="13"/>
  <c r="AC20" i="9"/>
  <c r="BE18" i="8"/>
  <c r="I5" i="4"/>
  <c r="H6" i="19"/>
  <c r="H7" i="18"/>
  <c r="V18" i="7"/>
  <c r="G17" i="4"/>
  <c r="G31" i="15"/>
  <c r="U21" i="8"/>
  <c r="V20" i="8"/>
  <c r="V21" i="8" s="1"/>
  <c r="F34" i="15"/>
  <c r="F20" i="4"/>
  <c r="G7" i="4"/>
  <c r="G6" i="4" s="1"/>
  <c r="F29" i="7"/>
  <c r="F16" i="4"/>
  <c r="G49" i="3" s="1"/>
  <c r="O22" i="10"/>
  <c r="H28" i="10" s="1"/>
  <c r="I9" i="4" s="1"/>
  <c r="G28" i="10"/>
  <c r="H9" i="4" s="1"/>
  <c r="G18" i="4"/>
  <c r="G32" i="15"/>
  <c r="AB21" i="7"/>
  <c r="AC20" i="7"/>
  <c r="AC21" i="7" s="1"/>
  <c r="N21" i="8"/>
  <c r="O20" i="8"/>
  <c r="G28" i="8"/>
  <c r="AP21" i="7"/>
  <c r="AQ20" i="7"/>
  <c r="AQ21" i="7" s="1"/>
  <c r="S4" i="5"/>
  <c r="G13" i="5"/>
  <c r="G10" i="5"/>
  <c r="I26" i="5" s="1"/>
  <c r="G8" i="4"/>
  <c r="F29" i="8"/>
  <c r="AW21" i="8"/>
  <c r="AX20" i="8"/>
  <c r="AX21" i="8" s="1"/>
  <c r="AW21" i="7"/>
  <c r="AX20" i="7"/>
  <c r="AX21" i="7" s="1"/>
  <c r="G23" i="11"/>
  <c r="H11" i="4" s="1"/>
  <c r="H15" i="11"/>
  <c r="H23" i="11" s="1"/>
  <c r="I11" i="4" s="1"/>
  <c r="BL20" i="7"/>
  <c r="BL21" i="7" s="1"/>
  <c r="BK21" i="7"/>
  <c r="E22" i="4"/>
  <c r="F49" i="3"/>
  <c r="E23" i="4" l="1"/>
  <c r="E34" i="4"/>
  <c r="O21" i="8"/>
  <c r="H28" i="8"/>
  <c r="H18" i="4"/>
  <c r="H32" i="15"/>
  <c r="I18" i="4" s="1"/>
  <c r="V21" i="7"/>
  <c r="H28" i="7"/>
  <c r="G34" i="15"/>
  <c r="G20" i="4"/>
  <c r="G16" i="4" s="1"/>
  <c r="F22" i="4"/>
  <c r="H28" i="3"/>
  <c r="H48" i="3" s="1"/>
  <c r="G32" i="4"/>
  <c r="F35" i="15"/>
  <c r="H31" i="15"/>
  <c r="G35" i="15"/>
  <c r="H17" i="4"/>
  <c r="G51" i="3"/>
  <c r="G50" i="3"/>
  <c r="G52" i="3"/>
  <c r="H7" i="4"/>
  <c r="G29" i="7"/>
  <c r="H8" i="4"/>
  <c r="G29" i="8"/>
  <c r="H49" i="3" l="1"/>
  <c r="G22" i="4"/>
  <c r="I7" i="4"/>
  <c r="H29" i="7"/>
  <c r="I17" i="4"/>
  <c r="H51" i="3"/>
  <c r="H52" i="3"/>
  <c r="H50" i="3"/>
  <c r="H6" i="4"/>
  <c r="F23" i="4"/>
  <c r="F34" i="4"/>
  <c r="H34" i="15"/>
  <c r="I20" i="4" s="1"/>
  <c r="H20" i="4"/>
  <c r="H16" i="4" s="1"/>
  <c r="I8" i="4"/>
  <c r="H29" i="8"/>
  <c r="E35" i="4"/>
  <c r="E41" i="4"/>
  <c r="E44" i="4" l="1"/>
  <c r="F53" i="3" s="1"/>
  <c r="F54" i="3" s="1"/>
  <c r="E43" i="4"/>
  <c r="F35" i="4"/>
  <c r="F41" i="4"/>
  <c r="H22" i="4"/>
  <c r="I28" i="3"/>
  <c r="I48" i="3" s="1"/>
  <c r="H32" i="4"/>
  <c r="G23" i="4"/>
  <c r="G34" i="4"/>
  <c r="H35" i="15"/>
  <c r="I16" i="4"/>
  <c r="I6" i="4"/>
  <c r="G35" i="4" l="1"/>
  <c r="G41" i="4"/>
  <c r="H34" i="4"/>
  <c r="H23" i="4"/>
  <c r="I22" i="4"/>
  <c r="J28" i="3"/>
  <c r="J48" i="3" s="1"/>
  <c r="I32" i="4"/>
  <c r="I51" i="3"/>
  <c r="I52" i="3"/>
  <c r="I50" i="3"/>
  <c r="F43" i="4"/>
  <c r="E45" i="4"/>
  <c r="I49" i="3"/>
  <c r="F44" i="4" l="1"/>
  <c r="G53" i="3" s="1"/>
  <c r="G54" i="3" s="1"/>
  <c r="J51" i="3"/>
  <c r="J52" i="3"/>
  <c r="J50" i="3"/>
  <c r="I34" i="4"/>
  <c r="I23" i="4"/>
  <c r="E48" i="4"/>
  <c r="E46" i="4"/>
  <c r="F29" i="3"/>
  <c r="F30" i="3" s="1"/>
  <c r="L11" i="4"/>
  <c r="L10" i="4" s="1"/>
  <c r="L16" i="4" s="1"/>
  <c r="H35" i="4"/>
  <c r="H41" i="4"/>
  <c r="G44" i="4"/>
  <c r="H53" i="3" s="1"/>
  <c r="H54" i="3" s="1"/>
  <c r="G43" i="4"/>
  <c r="J49" i="3"/>
  <c r="O51" i="3" l="1"/>
  <c r="L18" i="4"/>
  <c r="M17" i="4" s="1"/>
  <c r="O29" i="3"/>
  <c r="O30" i="3" s="1"/>
  <c r="H43" i="4"/>
  <c r="I35" i="4"/>
  <c r="I41" i="4"/>
  <c r="G45" i="4"/>
  <c r="F45" i="4"/>
  <c r="H29" i="3" l="1"/>
  <c r="H30" i="3" s="1"/>
  <c r="N11" i="4"/>
  <c r="N10" i="4" s="1"/>
  <c r="N16" i="4" s="1"/>
  <c r="Q51" i="3" s="1"/>
  <c r="S57" i="3" s="1"/>
  <c r="G46" i="4"/>
  <c r="H44" i="4"/>
  <c r="I53" i="3" s="1"/>
  <c r="I54" i="3" s="1"/>
  <c r="P50" i="3"/>
  <c r="G29" i="3"/>
  <c r="G30" i="3" s="1"/>
  <c r="M11" i="4"/>
  <c r="M10" i="4" s="1"/>
  <c r="M16" i="4" s="1"/>
  <c r="P51" i="3" s="1"/>
  <c r="Q57" i="3" s="1"/>
  <c r="F46" i="4"/>
  <c r="H5" i="3" s="1" a="1"/>
  <c r="H5" i="3" s="1"/>
  <c r="J5" i="3" s="1"/>
  <c r="I43" i="4"/>
  <c r="I44" i="4" s="1"/>
  <c r="J53" i="3" s="1"/>
  <c r="J54" i="3" s="1"/>
  <c r="F48" i="4"/>
  <c r="O57" i="3"/>
  <c r="O52" i="3"/>
  <c r="P57" i="3" s="1"/>
  <c r="G48" i="4" l="1"/>
  <c r="P29" i="3"/>
  <c r="P30" i="3" s="1"/>
  <c r="M18" i="4"/>
  <c r="N17" i="4" s="1"/>
  <c r="I45" i="4"/>
  <c r="P52" i="3"/>
  <c r="R57" i="3" s="1"/>
  <c r="H45" i="4"/>
  <c r="I29" i="3" l="1"/>
  <c r="I30" i="3" s="1"/>
  <c r="O11" i="4"/>
  <c r="O10" i="4" s="1"/>
  <c r="O16" i="4" s="1"/>
  <c r="R51" i="3" s="1"/>
  <c r="U57" i="3" s="1"/>
  <c r="H46" i="4"/>
  <c r="O5" i="3"/>
  <c r="J29" i="3"/>
  <c r="J30" i="3" s="1"/>
  <c r="P11" i="4"/>
  <c r="P10" i="4" s="1"/>
  <c r="P16" i="4" s="1"/>
  <c r="S51" i="3" s="1"/>
  <c r="W57" i="3" s="1"/>
  <c r="I46" i="4"/>
  <c r="Q50" i="3"/>
  <c r="Q52" i="3" s="1"/>
  <c r="T57" i="3" s="1"/>
  <c r="N18" i="4"/>
  <c r="O17" i="4" s="1"/>
  <c r="Q29" i="3"/>
  <c r="Q30" i="3" s="1"/>
  <c r="H48" i="4"/>
  <c r="R29" i="3" l="1"/>
  <c r="R30" i="3" s="1"/>
  <c r="I48" i="4"/>
  <c r="R50" i="3"/>
  <c r="R52" i="3" s="1"/>
  <c r="V57" i="3" s="1"/>
  <c r="O18" i="4"/>
  <c r="P17" i="4" s="1"/>
  <c r="S50" i="3" l="1"/>
  <c r="S52" i="3" s="1"/>
  <c r="X57" i="3" s="1"/>
  <c r="P18" i="4"/>
  <c r="S29" i="3"/>
  <c r="S30" i="3" s="1"/>
  <c r="Q5" i="3" a="1"/>
  <c r="Q5" i="3" s="1"/>
</calcChain>
</file>

<file path=xl/sharedStrings.xml><?xml version="1.0" encoding="utf-8"?>
<sst xmlns="http://schemas.openxmlformats.org/spreadsheetml/2006/main" count="1257" uniqueCount="406">
  <si>
    <t>Copyright Notice</t>
  </si>
  <si>
    <t>The content in this file was created by Divintara AI.</t>
  </si>
  <si>
    <t>Individual users are permitted to recreate the examples for personal practice only.</t>
  </si>
  <si>
    <r>
      <rPr>
        <sz val="14"/>
        <color theme="1"/>
        <rFont val="Aptos Narrow"/>
      </rPr>
      <t xml:space="preserve">Recreating the examples for training or demonstration to others is </t>
    </r>
    <r>
      <rPr>
        <b/>
        <sz val="14"/>
        <color theme="1"/>
        <rFont val="Aptos Narrow"/>
      </rPr>
      <t>not permitted</t>
    </r>
    <r>
      <rPr>
        <sz val="14"/>
        <color theme="1"/>
        <rFont val="Aptos Narrow"/>
      </rPr>
      <t>, unless written consent is granted by M&amp;B Digital Ventures.</t>
    </r>
  </si>
  <si>
    <t>The workbook and any sheets within must be accompanied by the following copyright notice:Divintara AI.</t>
  </si>
  <si>
    <t>Any uses of this workbook and/or data must include the above attribution.</t>
  </si>
  <si>
    <t>Disclaimer: Use this workbook at your own risk. Business Simplified Co offers no guarantee that this file is free from errors. You should do your own due dilligence to ensure it meets your needs.</t>
  </si>
  <si>
    <t>Set Up Your Model</t>
  </si>
  <si>
    <t>Instructions</t>
  </si>
  <si>
    <t>Outputs</t>
  </si>
  <si>
    <t>Welcome to Financial Modelling by Divintara AI!</t>
  </si>
  <si>
    <t>Click on the below buttons to quickly view the outputs of the model</t>
  </si>
  <si>
    <t>This tool aims to de-mystify financial modelling for new business owners and help you validate your business planning for next 5 years</t>
  </si>
  <si>
    <t>Follow the steps below to get started:</t>
  </si>
  <si>
    <t>1. Revenue Streams - Choose the applicable revenue streams in the box below by choosing "Yes". This will enable a new worksheet in the file for you to calculate the expected revenue from each revenue stream.</t>
  </si>
  <si>
    <t>2. Costs - Choose the applicable costs in the box below by choosing "Yes". This will enable a new worksheet in the file for you to calculate the different types of costs that will impact your business</t>
  </si>
  <si>
    <t>3. Other Inputs - To enable sheets linked with investment required and loan calculation, answer the questions within the "Other inputs box". Also, enter in the corporate tax rate applicabe for your country and the actuals "Years" you want to use the model for.</t>
  </si>
  <si>
    <r>
      <rPr>
        <sz val="11"/>
        <color theme="1"/>
        <rFont val="Aptos Narrow"/>
      </rPr>
      <t xml:space="preserve">Within each worksheet, enter in the cells that are </t>
    </r>
    <r>
      <rPr>
        <b/>
        <sz val="11"/>
        <color theme="1"/>
        <rFont val="Aptos Narrow"/>
      </rPr>
      <t>"Gray"</t>
    </r>
    <r>
      <rPr>
        <sz val="11"/>
        <color theme="1"/>
        <rFont val="Aptos Narrow"/>
      </rPr>
      <t xml:space="preserve"> in color. These are cells which need your input. 
Additionally, you can change the elements of investment, cost or revenue as per your business requirements.
</t>
    </r>
    <r>
      <rPr>
        <b/>
        <i/>
        <sz val="11"/>
        <color theme="1"/>
        <rFont val="Aptos Narrow"/>
      </rPr>
      <t>However, avoid editing any cells with formulas  or adding/deleting rows or columns as this could break the model.</t>
    </r>
  </si>
  <si>
    <t>Happy Modelling! 🙂</t>
  </si>
  <si>
    <t>Revenue Streams</t>
  </si>
  <si>
    <t>Costs</t>
  </si>
  <si>
    <t>Other Inputs</t>
  </si>
  <si>
    <t>Choose the revenue streams that are applicable for</t>
  </si>
  <si>
    <t>Choose the costs that are applicable for</t>
  </si>
  <si>
    <t>Answer the following questions to enable additional functionality</t>
  </si>
  <si>
    <t>your business by choosing "Yes" in the dropdown menu:</t>
  </si>
  <si>
    <t>Do you want to calculate investment required for your startup?</t>
  </si>
  <si>
    <t>No</t>
  </si>
  <si>
    <t>Do you plan on taking a loan to fund your startup?</t>
  </si>
  <si>
    <t>Product or Service Sales</t>
  </si>
  <si>
    <t>Cost of Goods Sold</t>
  </si>
  <si>
    <t>Subscription</t>
  </si>
  <si>
    <t>R&amp;D</t>
  </si>
  <si>
    <t>Manually enter the following inputs</t>
  </si>
  <si>
    <t>Advertising</t>
  </si>
  <si>
    <t>G&amp;A</t>
  </si>
  <si>
    <t>Licensing</t>
  </si>
  <si>
    <t>Selling &amp; Distribution</t>
  </si>
  <si>
    <t>Corporate Tax Rate</t>
  </si>
  <si>
    <t>Sponsorship</t>
  </si>
  <si>
    <t>Depreciation &amp; Amortization</t>
  </si>
  <si>
    <t>Freemium Model</t>
  </si>
  <si>
    <t>Other Operating Expenses</t>
  </si>
  <si>
    <t>Year 1</t>
  </si>
  <si>
    <t>Year 2</t>
  </si>
  <si>
    <t>Year 3</t>
  </si>
  <si>
    <t>Year 4</t>
  </si>
  <si>
    <t>Year 5</t>
  </si>
  <si>
    <t>Commissions</t>
  </si>
  <si>
    <t>Other Revenue</t>
  </si>
  <si>
    <t>Financial Dashboard</t>
  </si>
  <si>
    <t>HELP</t>
  </si>
  <si>
    <t>Gross Revenue</t>
  </si>
  <si>
    <t>Investment</t>
  </si>
  <si>
    <t>Net Income</t>
  </si>
  <si>
    <t>Returns</t>
  </si>
  <si>
    <t>Net Income %</t>
  </si>
  <si>
    <t>ROI%</t>
  </si>
  <si>
    <t>COGS %</t>
  </si>
  <si>
    <t>OPEX %</t>
  </si>
  <si>
    <t>Opening Balance</t>
  </si>
  <si>
    <t>D&amp;A %</t>
  </si>
  <si>
    <t>Net Change in Cash</t>
  </si>
  <si>
    <t>Interest %</t>
  </si>
  <si>
    <t>Closing Balance</t>
  </si>
  <si>
    <t>Tax %</t>
  </si>
  <si>
    <t>Financial Statements</t>
  </si>
  <si>
    <t>Income Statement</t>
  </si>
  <si>
    <t>Tax Rate</t>
  </si>
  <si>
    <t>Cash Flow Statement</t>
  </si>
  <si>
    <t>Cash Flow from Investments</t>
  </si>
  <si>
    <t>Assets</t>
  </si>
  <si>
    <t>Startup Costs</t>
  </si>
  <si>
    <t>Cash Flow from Operations</t>
  </si>
  <si>
    <t>Depreciation</t>
  </si>
  <si>
    <t>Amortization</t>
  </si>
  <si>
    <t>Loan Payments</t>
  </si>
  <si>
    <t>Direct Materials</t>
  </si>
  <si>
    <t>Direct Labor</t>
  </si>
  <si>
    <t>Overheads</t>
  </si>
  <si>
    <t>Contract Manufacturer Fees</t>
  </si>
  <si>
    <t>Gross Margin</t>
  </si>
  <si>
    <t>Gross Margin % as of Revenue</t>
  </si>
  <si>
    <t>Operating Expenses</t>
  </si>
  <si>
    <t>General &amp; Administrative</t>
  </si>
  <si>
    <t>OPEX% as of Revenue</t>
  </si>
  <si>
    <t>EBITDA</t>
  </si>
  <si>
    <t>EBITDA % of Revenue</t>
  </si>
  <si>
    <t>D&amp;A</t>
  </si>
  <si>
    <t>Depreciation Charges</t>
  </si>
  <si>
    <t>Amortization Charges</t>
  </si>
  <si>
    <t>EBIT</t>
  </si>
  <si>
    <t>Interest Expenses</t>
  </si>
  <si>
    <t>EBT</t>
  </si>
  <si>
    <t>Tax</t>
  </si>
  <si>
    <t>Total Costs</t>
  </si>
  <si>
    <t>Cumulative Net Income</t>
  </si>
  <si>
    <t>Investments Required</t>
  </si>
  <si>
    <t>Select the elements for which you will need investment?</t>
  </si>
  <si>
    <t>Initial Capital Expenditure</t>
  </si>
  <si>
    <t>Start-Up Costs</t>
  </si>
  <si>
    <t>Operating Costs Buffer</t>
  </si>
  <si>
    <t>Yes</t>
  </si>
  <si>
    <t>Asset Type</t>
  </si>
  <si>
    <t>Cost</t>
  </si>
  <si>
    <t>Elements</t>
  </si>
  <si>
    <t>Operating Runway (In Months)</t>
  </si>
  <si>
    <t>Initial Inventory</t>
  </si>
  <si>
    <t>Tangible</t>
  </si>
  <si>
    <t>Legal Fees</t>
  </si>
  <si>
    <t>Equipment &amp; Machinery</t>
  </si>
  <si>
    <t>Incorporation Fees</t>
  </si>
  <si>
    <t>Cost Types</t>
  </si>
  <si>
    <t>Furniture &amp; Fixtures</t>
  </si>
  <si>
    <t>Permit &amp; Licenses</t>
  </si>
  <si>
    <t>Total Investment Required</t>
  </si>
  <si>
    <t>Real Estate</t>
  </si>
  <si>
    <t>Professional Fees</t>
  </si>
  <si>
    <t>Vehicles</t>
  </si>
  <si>
    <t>Enter any other here or below..</t>
  </si>
  <si>
    <t>Initial Investment</t>
  </si>
  <si>
    <t>Patents</t>
  </si>
  <si>
    <t>Intangible</t>
  </si>
  <si>
    <t>Operating Buffer</t>
  </si>
  <si>
    <t>Copyrights</t>
  </si>
  <si>
    <t>Trademarks</t>
  </si>
  <si>
    <t>TOTAL</t>
  </si>
  <si>
    <t>R&amp;D Facilities</t>
  </si>
  <si>
    <t>(This will be calculated as per the other costs</t>
  </si>
  <si>
    <t>Investment Sources</t>
  </si>
  <si>
    <t>inputted by the user)</t>
  </si>
  <si>
    <t>Source Type</t>
  </si>
  <si>
    <t>Source Name</t>
  </si>
  <si>
    <t>Interest Rate</t>
  </si>
  <si>
    <t>Amount</t>
  </si>
  <si>
    <t>%</t>
  </si>
  <si>
    <t xml:space="preserve">Loan-Related Calculations </t>
  </si>
  <si>
    <t>Interest</t>
  </si>
  <si>
    <t>Payment</t>
  </si>
  <si>
    <t>Loan Payment Schedule</t>
  </si>
  <si>
    <t>Enter the details of your loans to create payment schedule</t>
  </si>
  <si>
    <t>Loan 1</t>
  </si>
  <si>
    <t>Loan 2</t>
  </si>
  <si>
    <t>Loan 3</t>
  </si>
  <si>
    <t>Loan 4</t>
  </si>
  <si>
    <t>Loan 5</t>
  </si>
  <si>
    <t>Loan Amount</t>
  </si>
  <si>
    <t>Tenure (in years)</t>
  </si>
  <si>
    <t>Tenure (in months)</t>
  </si>
  <si>
    <t>EMI</t>
  </si>
  <si>
    <t>Repayment Schedule</t>
  </si>
  <si>
    <t>#</t>
  </si>
  <si>
    <t>Year</t>
  </si>
  <si>
    <t>Principal</t>
  </si>
  <si>
    <t>Balance</t>
  </si>
  <si>
    <t>Choose # of products or services in your business (Max 10)</t>
  </si>
  <si>
    <t>Product/Service 1</t>
  </si>
  <si>
    <t>Product/Service 2</t>
  </si>
  <si>
    <t>Product/Service 3</t>
  </si>
  <si>
    <t>Product/Service 4</t>
  </si>
  <si>
    <t>Product/Service 5</t>
  </si>
  <si>
    <t>Product/Service 6</t>
  </si>
  <si>
    <t>Product/Service 7</t>
  </si>
  <si>
    <t>Product/Service 8</t>
  </si>
  <si>
    <t>Product/Service 9</t>
  </si>
  <si>
    <t>Product/Service 10</t>
  </si>
  <si>
    <t>Name</t>
  </si>
  <si>
    <t>Total Number of Target Customers</t>
  </si>
  <si>
    <t xml:space="preserve"> </t>
  </si>
  <si>
    <t>Market Growth %</t>
  </si>
  <si>
    <t>% Customers Captured in Year 1</t>
  </si>
  <si>
    <t>Projected Revenue Growth for your company %</t>
  </si>
  <si>
    <t>Avg. Product  / Service Price in Market</t>
  </si>
  <si>
    <t># of Product / Service per Customer for Market</t>
  </si>
  <si>
    <t>Avg. Product  / Service Price for your Company</t>
  </si>
  <si>
    <t># of Product / Service per Customer for your Company</t>
  </si>
  <si>
    <t>Market Size</t>
  </si>
  <si>
    <t>Your Revenue</t>
  </si>
  <si>
    <t>% Share Captured</t>
  </si>
  <si>
    <t>Total Revenue from Product or Service Sales</t>
  </si>
  <si>
    <t>Total Market Size</t>
  </si>
  <si>
    <t>Choose # of subscriptions in your business (Max 10)</t>
  </si>
  <si>
    <t>Subscription 1</t>
  </si>
  <si>
    <t>Subscription 2</t>
  </si>
  <si>
    <t>Subscription 3</t>
  </si>
  <si>
    <t>Subscription 4</t>
  </si>
  <si>
    <t>Subscription 5</t>
  </si>
  <si>
    <t>Subscription 6</t>
  </si>
  <si>
    <t>Subscription 7</t>
  </si>
  <si>
    <t>Subscription 8</t>
  </si>
  <si>
    <t>Subscription 9</t>
  </si>
  <si>
    <t>Subscription 10</t>
  </si>
  <si>
    <t>Avg. Price for Market for Monthly Subscription</t>
  </si>
  <si>
    <t>Avg. # of Months Subscribed/Customer for Market</t>
  </si>
  <si>
    <t>Avg. Price for your Company for Monthly Subscription</t>
  </si>
  <si>
    <t>Avg. # of Months Subscribed/Customer for your Company</t>
  </si>
  <si>
    <t>Total Revenue from Subscriptions</t>
  </si>
  <si>
    <t>Choose # of licensable products/services in your business</t>
  </si>
  <si>
    <t>Product / Service 1</t>
  </si>
  <si>
    <t>Product / Service 2</t>
  </si>
  <si>
    <t>Product / Service 3</t>
  </si>
  <si>
    <t>Product / Service 4</t>
  </si>
  <si>
    <t>Product / Service 5</t>
  </si>
  <si>
    <t>Price of products / services licensed</t>
  </si>
  <si>
    <t>Flat Fee Licensing</t>
  </si>
  <si>
    <t>Flat annual fee</t>
  </si>
  <si>
    <t>Flat annual fee per product</t>
  </si>
  <si>
    <t>Royalty</t>
  </si>
  <si>
    <t>Estimated annual sales volume</t>
  </si>
  <si>
    <t xml:space="preserve">Royalty % of revenue generated </t>
  </si>
  <si>
    <t>Annual Growth:</t>
  </si>
  <si>
    <t>Market growth rate</t>
  </si>
  <si>
    <t>% Increase in prices</t>
  </si>
  <si>
    <t>Customer retention rate</t>
  </si>
  <si>
    <t>Total Revenue from Licensing</t>
  </si>
  <si>
    <t>Revenue</t>
  </si>
  <si>
    <t>Choose # of advertising platforms in your business (Max 5)</t>
  </si>
  <si>
    <t>Advertising Platform 1</t>
  </si>
  <si>
    <t>Advertising Platform 2</t>
  </si>
  <si>
    <t>Advertising Platform 3</t>
  </si>
  <si>
    <t>Advertising Platform 4</t>
  </si>
  <si>
    <t>Advertising Platform 5</t>
  </si>
  <si>
    <t xml:space="preserve">Total platform traffic (monthly visitors * 12) </t>
  </si>
  <si>
    <t>Cost-per-click (CPC) Ads</t>
  </si>
  <si>
    <t>Click-Through Rate (CTR) for ads</t>
  </si>
  <si>
    <t>Average cost-per-click (CPC) rate</t>
  </si>
  <si>
    <t>Average CPC rate</t>
  </si>
  <si>
    <t>Cost per mile (CPM) Ads</t>
  </si>
  <si>
    <t>Total Impressions per visitor</t>
  </si>
  <si>
    <t>Cost per mile (CPM) rate</t>
  </si>
  <si>
    <t>CPM rate</t>
  </si>
  <si>
    <t>Annual traffic growth rate</t>
  </si>
  <si>
    <t>CTR improvement rate</t>
  </si>
  <si>
    <t>CPC / CPM rate increase</t>
  </si>
  <si>
    <t>Adv Revenue</t>
  </si>
  <si>
    <t>Total Revenue from Advertising</t>
  </si>
  <si>
    <t>Choose # sponsorship opportunities (events, endorsements etc.)</t>
  </si>
  <si>
    <t>Sponsorship Opportunity 1</t>
  </si>
  <si>
    <t>Sponsorship Opportunity 2</t>
  </si>
  <si>
    <t>Sponsorship Opportunity 3</t>
  </si>
  <si>
    <t>Sponsorship Opportunity 4</t>
  </si>
  <si>
    <t>Sponsorship Opportunity 5</t>
  </si>
  <si>
    <t>Number of sponsors</t>
  </si>
  <si>
    <t>Average sponsorship fees per sponsor</t>
  </si>
  <si>
    <t>Average sponsorship price per sponsor</t>
  </si>
  <si>
    <t>Inflation</t>
  </si>
  <si>
    <t>% Increase in sponsorship events annually</t>
  </si>
  <si>
    <t>Total Revenue from Sponsorship</t>
  </si>
  <si>
    <t>Choose # products / services with Commission model (max 5)</t>
  </si>
  <si>
    <t>Average number of sales per month</t>
  </si>
  <si>
    <t>Calculate average sales price</t>
  </si>
  <si>
    <t>Commission rate</t>
  </si>
  <si>
    <t>Market growth rate %</t>
  </si>
  <si>
    <t>Total Revenue from Commissions</t>
  </si>
  <si>
    <t>Choose # products with Freemium model (max 5)</t>
  </si>
  <si>
    <t>Freemium Product / Service 1</t>
  </si>
  <si>
    <t>Freemium Product / Service 2</t>
  </si>
  <si>
    <t>Freemium Product / Service 3</t>
  </si>
  <si>
    <t>Freemium Product / Service 4</t>
  </si>
  <si>
    <t>Freemium Product / Service 5</t>
  </si>
  <si>
    <t>Total # of users expected in Year 1</t>
  </si>
  <si>
    <t>% of Paid users</t>
  </si>
  <si>
    <t>Average monthly revenue per premium user</t>
  </si>
  <si>
    <t>User acquisition rate (industry average)</t>
  </si>
  <si>
    <t>% improvement in free-to-paid conversion</t>
  </si>
  <si>
    <t>User churn rate (industry average)</t>
  </si>
  <si>
    <t>Total Revenue from Freemium model</t>
  </si>
  <si>
    <t>Add additional revenue sources manually using the table below:</t>
  </si>
  <si>
    <t>Other Revenue Source 1</t>
  </si>
  <si>
    <t>Other Revenue Source 2</t>
  </si>
  <si>
    <t>Other Revenue Source 3</t>
  </si>
  <si>
    <t>Other Revenue Source 4</t>
  </si>
  <si>
    <t>Other Revenue Source 5</t>
  </si>
  <si>
    <t>Other Revenue Source 6</t>
  </si>
  <si>
    <t>Other Revenue Source 7</t>
  </si>
  <si>
    <t>Avg. Price for Market</t>
  </si>
  <si>
    <t>Other Revenue Source 8</t>
  </si>
  <si>
    <t>Other Revenue Source 9</t>
  </si>
  <si>
    <t>Avg. Price for your Company</t>
  </si>
  <si>
    <t>Other Revenue Source 10</t>
  </si>
  <si>
    <t>Other Revenue Source 11</t>
  </si>
  <si>
    <t>Other Revenue Source 12</t>
  </si>
  <si>
    <t>Other Revenue Total</t>
  </si>
  <si>
    <t>Direct labor growth represents the increase in costs of direct labor year on year. This should account for increase in wages and increase in labor count. Try to manage this to be around the growth in revenue % to keep costs under control.</t>
  </si>
  <si>
    <t>Cost Method</t>
  </si>
  <si>
    <t>Unit of Measurement</t>
  </si>
  <si>
    <t># of Units</t>
  </si>
  <si>
    <t>Per Unit Cost</t>
  </si>
  <si>
    <t>Freight-In Per Unit</t>
  </si>
  <si>
    <t>Total Cost (unit method)</t>
  </si>
  <si>
    <t>Lumpsum Cost</t>
  </si>
  <si>
    <t>Total Cost</t>
  </si>
  <si>
    <t>Type of Labor</t>
  </si>
  <si>
    <t>Avg. Salary  per Annum</t>
  </si>
  <si>
    <t># Required</t>
  </si>
  <si>
    <t>Overhead Element</t>
  </si>
  <si>
    <t>Element 1 Name</t>
  </si>
  <si>
    <t>Assembly Line Workers</t>
  </si>
  <si>
    <t>Factory Rent</t>
  </si>
  <si>
    <t>Element 2 Name</t>
  </si>
  <si>
    <t>Technicians</t>
  </si>
  <si>
    <t>Utilities</t>
  </si>
  <si>
    <t>Element 3 Name</t>
  </si>
  <si>
    <t>Supervisors</t>
  </si>
  <si>
    <t>Maintenance</t>
  </si>
  <si>
    <t>Element 4 Name</t>
  </si>
  <si>
    <t>Factory Managers</t>
  </si>
  <si>
    <t>Storage</t>
  </si>
  <si>
    <t>Additional Element 1</t>
  </si>
  <si>
    <t>Element 5 Name</t>
  </si>
  <si>
    <t>Spoilage / Wastage</t>
  </si>
  <si>
    <t>Additional Element 2</t>
  </si>
  <si>
    <t>Element 6 Name</t>
  </si>
  <si>
    <t>Depreciation of Mfg Equipment</t>
  </si>
  <si>
    <t>Additional Element 3</t>
  </si>
  <si>
    <t>Element 7 Name</t>
  </si>
  <si>
    <t>Insurance</t>
  </si>
  <si>
    <t>Additional Element 4</t>
  </si>
  <si>
    <t>Element 8 Name</t>
  </si>
  <si>
    <t>Additional Element 5</t>
  </si>
  <si>
    <t>Element 9 Name</t>
  </si>
  <si>
    <t>Additional Element 6</t>
  </si>
  <si>
    <t>Element 10 Name</t>
  </si>
  <si>
    <t>Additional Element 7</t>
  </si>
  <si>
    <t>Element 11 Name</t>
  </si>
  <si>
    <t>Additional Element 8</t>
  </si>
  <si>
    <t>Element 12 Name</t>
  </si>
  <si>
    <t>Additional Element 9</t>
  </si>
  <si>
    <t>Element 13 Name</t>
  </si>
  <si>
    <t>Additional Element 10</t>
  </si>
  <si>
    <t>Element 14 Name</t>
  </si>
  <si>
    <t>Additional Element 11</t>
  </si>
  <si>
    <t>Element 15 Name</t>
  </si>
  <si>
    <t>Additional Element 12</t>
  </si>
  <si>
    <t>Direct Materials Growth %</t>
  </si>
  <si>
    <t>Direct Labor Growth %</t>
  </si>
  <si>
    <t>Overhead Growth %</t>
  </si>
  <si>
    <t>Contract Manufacturer Fees Growth %</t>
  </si>
  <si>
    <t>Total COGS</t>
  </si>
  <si>
    <t>Research &amp; Development Costs</t>
  </si>
  <si>
    <t>R&amp;D Cost</t>
  </si>
  <si>
    <t>List all the recurring R&amp;D costs mentioned in the table below. Use the ones that are applicable to your business and add any additional cost (if applicable) in the highlighted cells.</t>
  </si>
  <si>
    <t>R&amp;D Cost Elements</t>
  </si>
  <si>
    <t>Personnel Cost</t>
  </si>
  <si>
    <t>Equipment &amp; Materials Costs</t>
  </si>
  <si>
    <t>Facility Costs</t>
  </si>
  <si>
    <t>Intellectual Property Costs</t>
  </si>
  <si>
    <t>Software &amp; Technology Costs</t>
  </si>
  <si>
    <t>Travel and Conferences Costs</t>
  </si>
  <si>
    <t>Administrative Costs</t>
  </si>
  <si>
    <t>Regulatory Costs</t>
  </si>
  <si>
    <t>Cost Element 9</t>
  </si>
  <si>
    <t>Cost Element 10</t>
  </si>
  <si>
    <t>Cost Element 11</t>
  </si>
  <si>
    <t>Cost Element 12</t>
  </si>
  <si>
    <t>Inflation %</t>
  </si>
  <si>
    <t>Total R&amp;D Costs</t>
  </si>
  <si>
    <t>General &amp; Administrative Costs</t>
  </si>
  <si>
    <t>G&amp;A Cost</t>
  </si>
  <si>
    <t>General &amp; administrative costs are the overhead expenses incurred to run a business, excluding those directly related to production or sales. List all the General &amp; Administrative (G&amp;A) costs mentioned in the table below. Use the ones that are applicable to your business and add any additional cost (if applicable) in the highlighted cells.</t>
  </si>
  <si>
    <t>Rent</t>
  </si>
  <si>
    <t>Telephone and Internet Expenses</t>
  </si>
  <si>
    <t>Repair &amp; Maintenance</t>
  </si>
  <si>
    <t>Travel Expenses</t>
  </si>
  <si>
    <t>Salaries</t>
  </si>
  <si>
    <t>Cost Element 8</t>
  </si>
  <si>
    <t>Total SG&amp;A Costs</t>
  </si>
  <si>
    <t>Selling &amp; Distribution Costs</t>
  </si>
  <si>
    <t>Selling &amp; distribution costs are expenses incurred to promote, market, and deliver products or services to customers. List all the Selling &amp; Distribution costs mentioned in the table below. Use the ones that are applicable to your business and add any additional cost (if applicable) in the highlighted cells.</t>
  </si>
  <si>
    <t>Sales Bonus and Commissions</t>
  </si>
  <si>
    <t>Shipping &amp; Logistics</t>
  </si>
  <si>
    <t>Customer Service</t>
  </si>
  <si>
    <t>Online Platform / Marketplace fees</t>
  </si>
  <si>
    <t>Advertising Costs</t>
  </si>
  <si>
    <t>Public Relations</t>
  </si>
  <si>
    <t>Sales Promotions</t>
  </si>
  <si>
    <t>Marketing Campaign Cost</t>
  </si>
  <si>
    <t>Cost 9 Name</t>
  </si>
  <si>
    <t>Cost 10 Name</t>
  </si>
  <si>
    <t>Cost 11 Name</t>
  </si>
  <si>
    <t>Cost 12 Name</t>
  </si>
  <si>
    <t>Total Selling &amp; Distribution Costs</t>
  </si>
  <si>
    <t>Add any additional operating expenses not covered under other heads such as bank charges, professional fees, royalty fees, etc. manually using the table below.</t>
  </si>
  <si>
    <t>Other OPEX Source 1</t>
  </si>
  <si>
    <t>Other OPEX Source 2</t>
  </si>
  <si>
    <t>Other OPEX Source 3</t>
  </si>
  <si>
    <t>Other OPEX Source 4</t>
  </si>
  <si>
    <t>Other OPEX Source 5</t>
  </si>
  <si>
    <t>Other OPEX Source 6</t>
  </si>
  <si>
    <t>Other OPEX Source 7</t>
  </si>
  <si>
    <t>Other OPEX Source 8</t>
  </si>
  <si>
    <t>Other OPEX Source 9</t>
  </si>
  <si>
    <t>Other OPEX Source 10</t>
  </si>
  <si>
    <t>Other OPEX Source 11</t>
  </si>
  <si>
    <t>Other OPEX Source 12</t>
  </si>
  <si>
    <t>Total Other Operating Expenses</t>
  </si>
  <si>
    <t>Other OPEX Total</t>
  </si>
  <si>
    <t>Depriciation of Tangible Assets</t>
  </si>
  <si>
    <t>Asset</t>
  </si>
  <si>
    <t>Current Value</t>
  </si>
  <si>
    <t>Lifespan</t>
  </si>
  <si>
    <t>Salvage Value</t>
  </si>
  <si>
    <t>Depreciation Method</t>
  </si>
  <si>
    <t>&gt;&gt;Depriciation shows how value of tangible assets (such as buildings, machinery, etc.,) decreases over time due to use, wear and tear.
&gt;&gt;Amortization spreads the cost of intangible assets (such as copyright, patents) over their useful life.</t>
  </si>
  <si>
    <t>Amortization of Intangible Assets</t>
  </si>
  <si>
    <t>Amortization Method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</si>
</sst>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409]* #,##0_ ;_-[$$-409]* \-#,##0\ ;_-[$$-409]* &quot;-&quot;??_ ;_-@_ "/>
    <numFmt numFmtId="165" formatCode="_(* #,##0_);_(* \(#,##0\);_(* &quot;-&quot;??_);_(@_)"/>
    <numFmt numFmtId="166" formatCode="_([$$-409]* #,##0_);_([$$-409]* \(#,##0\);_([$$-409]* &quot;-&quot;??_);_(@_)"/>
    <numFmt numFmtId="167" formatCode="0.0%"/>
    <numFmt numFmtId="168" formatCode="_-* #,##0_-;\-* #,##0_-;_-* &quot;-&quot;??_-;_-@"/>
    <numFmt numFmtId="169" formatCode="_([$$-409]* #,##0.0_);_([$$-409]* \(#,##0.0\);_([$$-409]* &quot;-&quot;??_);_(@_)"/>
    <numFmt numFmtId="170" formatCode="_-[$$-409]* #,##0.0_ ;_-[$$-409]* \-#,##0.0\ ;_-[$$-409]* &quot;-&quot;?_ ;_-@_ "/>
  </numFmts>
  <fonts count="34" x14ac:knownFonts="1">
    <font>
      <sz val="11"/>
      <color theme="1"/>
      <name val="Aptos Narrow"/>
      <scheme val="minor"/>
    </font>
    <font>
      <sz val="11"/>
      <color theme="1"/>
      <name val="Aptos Narrow"/>
    </font>
    <font>
      <b/>
      <sz val="20"/>
      <color theme="0"/>
      <name val="Aptos Narrow"/>
    </font>
    <font>
      <sz val="14"/>
      <color theme="1"/>
      <name val="Arial"/>
    </font>
    <font>
      <sz val="14"/>
      <color theme="1"/>
      <name val="Aptos Narrow"/>
    </font>
    <font>
      <sz val="11"/>
      <name val="Aptos Narrow"/>
    </font>
    <font>
      <b/>
      <sz val="12"/>
      <color rgb="FF153D64"/>
      <name val="Aptos Narrow"/>
    </font>
    <font>
      <sz val="11"/>
      <color theme="1"/>
      <name val="Arial"/>
    </font>
    <font>
      <b/>
      <sz val="14"/>
      <color theme="1"/>
      <name val="Aptos Narrow"/>
    </font>
    <font>
      <u/>
      <sz val="11"/>
      <color theme="1"/>
      <name val="Aptos Narrow"/>
    </font>
    <font>
      <u/>
      <sz val="11"/>
      <color theme="1"/>
      <name val="Aptos Narrow"/>
    </font>
    <font>
      <b/>
      <sz val="11"/>
      <color theme="1"/>
      <name val="Aptos Narrow"/>
    </font>
    <font>
      <b/>
      <sz val="20"/>
      <color theme="1"/>
      <name val="Aptos Narrow"/>
    </font>
    <font>
      <b/>
      <u/>
      <sz val="11"/>
      <color theme="0"/>
      <name val="Aptos Narrow"/>
    </font>
    <font>
      <sz val="18"/>
      <color theme="1"/>
      <name val="Aptos Narrow"/>
    </font>
    <font>
      <b/>
      <sz val="16"/>
      <color theme="0"/>
      <name val="Aptos Narrow"/>
    </font>
    <font>
      <b/>
      <sz val="18"/>
      <color theme="0"/>
      <name val="Aptos Narrow"/>
    </font>
    <font>
      <sz val="16"/>
      <color theme="1"/>
      <name val="Aptos Narrow"/>
    </font>
    <font>
      <sz val="11"/>
      <color theme="0"/>
      <name val="Aptos Narrow"/>
    </font>
    <font>
      <b/>
      <sz val="18"/>
      <color theme="1"/>
      <name val="Aptos Narrow"/>
    </font>
    <font>
      <i/>
      <sz val="11"/>
      <color theme="1"/>
      <name val="Aptos Narrow"/>
    </font>
    <font>
      <b/>
      <sz val="11"/>
      <color theme="0"/>
      <name val="Aptos Narrow"/>
    </font>
    <font>
      <b/>
      <sz val="12"/>
      <color theme="1"/>
      <name val="Aptos Narrow"/>
    </font>
    <font>
      <sz val="12"/>
      <color theme="1"/>
      <name val="Aptos Narrow"/>
    </font>
    <font>
      <sz val="11"/>
      <color theme="1"/>
      <name val="Aptos Narrow"/>
      <scheme val="minor"/>
    </font>
    <font>
      <b/>
      <i/>
      <sz val="14"/>
      <color theme="1"/>
      <name val="Aptos Narrow"/>
    </font>
    <font>
      <b/>
      <u/>
      <sz val="11"/>
      <color theme="0"/>
      <name val="Aptos Narrow"/>
    </font>
    <font>
      <b/>
      <u/>
      <sz val="11"/>
      <color theme="1"/>
      <name val="Aptos Narrow"/>
    </font>
    <font>
      <b/>
      <u/>
      <sz val="11"/>
      <color theme="1"/>
      <name val="Aptos Narrow"/>
    </font>
    <font>
      <b/>
      <u/>
      <sz val="11"/>
      <color theme="1"/>
      <name val="Aptos Narrow"/>
    </font>
    <font>
      <b/>
      <sz val="14"/>
      <color theme="0"/>
      <name val="Aptos Narrow"/>
    </font>
    <font>
      <i/>
      <sz val="10"/>
      <color theme="1"/>
      <name val="Aptos Narrow"/>
    </font>
    <font>
      <b/>
      <u/>
      <sz val="11"/>
      <color theme="1"/>
      <name val="Aptos Narrow"/>
    </font>
    <font>
      <b/>
      <i/>
      <sz val="11"/>
      <color theme="1"/>
      <name val="Aptos Narrow"/>
    </font>
  </fonts>
  <fills count="27">
    <fill>
      <patternFill patternType="none"/>
    </fill>
    <fill>
      <patternFill patternType="gray125"/>
    </fill>
    <fill>
      <patternFill patternType="solid">
        <fgColor rgb="FF153D64"/>
        <bgColor rgb="FF153D64"/>
      </patternFill>
    </fill>
    <fill>
      <patternFill patternType="solid">
        <fgColor rgb="FFF2F2F2"/>
        <bgColor rgb="FFF2F2F2"/>
      </patternFill>
    </fill>
    <fill>
      <patternFill patternType="solid">
        <fgColor rgb="FF0F4861"/>
        <bgColor rgb="FF0F4861"/>
      </patternFill>
    </fill>
    <fill>
      <patternFill patternType="solid">
        <fgColor rgb="FF0A3041"/>
        <bgColor rgb="FF0A3041"/>
      </patternFill>
    </fill>
    <fill>
      <patternFill patternType="solid">
        <fgColor theme="0"/>
        <bgColor theme="0"/>
      </patternFill>
    </fill>
    <fill>
      <patternFill patternType="solid">
        <fgColor rgb="FFC1E4F5"/>
        <bgColor rgb="FFC1E4F5"/>
      </patternFill>
    </fill>
    <fill>
      <patternFill patternType="solid">
        <fgColor rgb="FFFAE2D5"/>
        <bgColor rgb="FFFAE2D5"/>
      </patternFill>
    </fill>
    <fill>
      <patternFill patternType="solid">
        <fgColor rgb="FFD8D8D8"/>
        <bgColor rgb="FFD8D8D8"/>
      </patternFill>
    </fill>
    <fill>
      <patternFill patternType="solid">
        <fgColor theme="4"/>
        <bgColor theme="4"/>
      </patternFill>
    </fill>
    <fill>
      <patternFill patternType="solid">
        <fgColor rgb="FFDBE9F7"/>
        <bgColor rgb="FFDBE9F7"/>
      </patternFill>
    </fill>
    <fill>
      <patternFill patternType="solid">
        <fgColor rgb="FF4D94D8"/>
        <bgColor rgb="FF4D94D8"/>
      </patternFill>
    </fill>
    <fill>
      <patternFill patternType="solid">
        <fgColor rgb="FFA6C9EB"/>
        <bgColor rgb="FFA6C9EB"/>
      </patternFill>
    </fill>
    <fill>
      <patternFill patternType="solid">
        <fgColor rgb="FF92D050"/>
        <bgColor rgb="FF92D050"/>
      </patternFill>
    </fill>
    <fill>
      <patternFill patternType="solid">
        <fgColor rgb="FFD9F2D0"/>
        <bgColor rgb="FFD9F2D0"/>
      </patternFill>
    </fill>
    <fill>
      <patternFill patternType="solid">
        <fgColor rgb="FFEFE5F7"/>
        <bgColor rgb="FFEFE5F7"/>
      </patternFill>
    </fill>
    <fill>
      <patternFill patternType="solid">
        <fgColor rgb="FFEAB4E5"/>
        <bgColor rgb="FFEAB4E5"/>
      </patternFill>
    </fill>
    <fill>
      <patternFill patternType="solid">
        <fgColor rgb="FFF6C6AC"/>
        <bgColor rgb="FFF6C6AC"/>
      </patternFill>
    </fill>
    <fill>
      <patternFill patternType="solid">
        <fgColor rgb="FFE8E8E8"/>
        <bgColor rgb="FFE8E8E8"/>
      </patternFill>
    </fill>
    <fill>
      <patternFill patternType="solid">
        <fgColor rgb="FFE7F7E1"/>
        <bgColor rgb="FFE7F7E1"/>
      </patternFill>
    </fill>
    <fill>
      <patternFill patternType="solid">
        <fgColor rgb="FF7F7F7F"/>
        <bgColor rgb="FF7F7F7F"/>
      </patternFill>
    </fill>
    <fill>
      <patternFill patternType="solid">
        <fgColor rgb="FFB3E5A1"/>
        <bgColor rgb="FFB3E5A1"/>
      </patternFill>
    </fill>
    <fill>
      <patternFill patternType="solid">
        <fgColor theme="1"/>
        <bgColor theme="1"/>
      </patternFill>
    </fill>
    <fill>
      <patternFill patternType="solid">
        <fgColor rgb="FFF1A983"/>
        <bgColor rgb="FFF1A983"/>
      </patternFill>
    </fill>
    <fill>
      <patternFill patternType="solid">
        <fgColor theme="5"/>
        <bgColor theme="5"/>
      </patternFill>
    </fill>
    <fill>
      <patternFill patternType="solid">
        <fgColor rgb="FFA5A5A5"/>
        <bgColor rgb="FFA5A5A5"/>
      </patternFill>
    </fill>
  </fills>
  <borders count="120">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E2841"/>
      </left>
      <right style="thin">
        <color rgb="FF0E2841"/>
      </right>
      <top style="thin">
        <color rgb="FF0E2841"/>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0E2841"/>
      </left>
      <right style="thin">
        <color rgb="FF0E2841"/>
      </right>
      <top style="thin">
        <color rgb="FF0E2841"/>
      </top>
      <bottom style="thin">
        <color rgb="FF0E2841"/>
      </bottom>
      <diagonal/>
    </border>
    <border>
      <left/>
      <right/>
      <top/>
      <bottom style="thin">
        <color rgb="FF153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4D94D8"/>
      </right>
      <top/>
      <bottom style="thin">
        <color rgb="FF4D94D8"/>
      </bottom>
      <diagonal/>
    </border>
    <border>
      <left/>
      <right style="thin">
        <color rgb="FF4D94D8"/>
      </right>
      <top/>
      <bottom/>
      <diagonal/>
    </border>
    <border>
      <left/>
      <right/>
      <top style="thin">
        <color rgb="FFD8D8D8"/>
      </top>
      <bottom/>
      <diagonal/>
    </border>
    <border>
      <left/>
      <right style="thin">
        <color rgb="FFD8D8D8"/>
      </right>
      <top style="thin">
        <color rgb="FFD8D8D8"/>
      </top>
      <bottom/>
      <diagonal/>
    </border>
    <border>
      <left/>
      <right style="thin">
        <color rgb="FF4D94D8"/>
      </right>
      <top/>
      <bottom/>
      <diagonal/>
    </border>
    <border>
      <left style="thin">
        <color rgb="FFD8D8D8"/>
      </left>
      <right/>
      <top/>
      <bottom/>
      <diagonal/>
    </border>
    <border>
      <left/>
      <right style="thin">
        <color rgb="FFD8D8D8"/>
      </right>
      <top/>
      <bottom/>
      <diagonal/>
    </border>
    <border>
      <left/>
      <right style="thin">
        <color rgb="FF4D94D8"/>
      </right>
      <top/>
      <bottom/>
      <diagonal/>
    </border>
    <border>
      <left style="thin">
        <color rgb="FFD8D8D8"/>
      </left>
      <right/>
      <top/>
      <bottom/>
      <diagonal/>
    </border>
    <border>
      <left/>
      <right style="thin">
        <color rgb="FFD8D8D8"/>
      </right>
      <top/>
      <bottom/>
      <diagonal/>
    </border>
    <border>
      <left style="thin">
        <color rgb="FFD8D8D8"/>
      </left>
      <right/>
      <top/>
      <bottom style="thin">
        <color rgb="FFD8D8D8"/>
      </bottom>
      <diagonal/>
    </border>
    <border>
      <left/>
      <right/>
      <top/>
      <bottom style="thin">
        <color rgb="FFD8D8D8"/>
      </bottom>
      <diagonal/>
    </border>
    <border>
      <left/>
      <right style="thin">
        <color rgb="FFD8D8D8"/>
      </right>
      <top/>
      <bottom style="thin">
        <color rgb="FFD8D8D8"/>
      </bottom>
      <diagonal/>
    </border>
    <border>
      <left style="thin">
        <color rgb="FFD8D8D8"/>
      </left>
      <right/>
      <top style="thin">
        <color rgb="FFD8D8D8"/>
      </top>
      <bottom/>
      <diagonal/>
    </border>
    <border>
      <left style="thin">
        <color rgb="FFD8D8D8"/>
      </left>
      <right/>
      <top/>
      <bottom style="thin">
        <color rgb="FFD8D8D8"/>
      </bottom>
      <diagonal/>
    </border>
    <border>
      <left/>
      <right/>
      <top/>
      <bottom style="thin">
        <color rgb="FFD8D8D8"/>
      </bottom>
      <diagonal/>
    </border>
    <border>
      <left/>
      <right style="thin">
        <color rgb="FFD8D8D8"/>
      </right>
      <top/>
      <bottom style="thin">
        <color rgb="FFD8D8D8"/>
      </bottom>
      <diagonal/>
    </border>
    <border>
      <left/>
      <right style="thin">
        <color rgb="FF4D94D8"/>
      </right>
      <top/>
      <bottom/>
      <diagonal/>
    </border>
    <border>
      <left style="thin">
        <color rgb="FFD8D8D8"/>
      </left>
      <right/>
      <top style="thin">
        <color rgb="FFD8D8D8"/>
      </top>
      <bottom style="thin">
        <color rgb="FFD8D8D8"/>
      </bottom>
      <diagonal/>
    </border>
    <border>
      <left/>
      <right/>
      <top style="thin">
        <color rgb="FFD8D8D8"/>
      </top>
      <bottom style="thin">
        <color rgb="FFD8D8D8"/>
      </bottom>
      <diagonal/>
    </border>
    <border>
      <left/>
      <right style="thin">
        <color rgb="FFD8D8D8"/>
      </right>
      <top style="thin">
        <color rgb="FFD8D8D8"/>
      </top>
      <bottom style="thin">
        <color rgb="FFD8D8D8"/>
      </bottom>
      <diagonal/>
    </border>
    <border>
      <left/>
      <right/>
      <top/>
      <bottom style="thin">
        <color rgb="FF8ED873"/>
      </bottom>
      <diagonal/>
    </border>
    <border>
      <left style="thin">
        <color rgb="FFD8D8D8"/>
      </left>
      <right/>
      <top style="thin">
        <color rgb="FFD8D8D8"/>
      </top>
      <bottom/>
      <diagonal/>
    </border>
    <border>
      <left/>
      <right/>
      <top style="thin">
        <color rgb="FFD8D8D8"/>
      </top>
      <bottom/>
      <diagonal/>
    </border>
    <border>
      <left/>
      <right style="thin">
        <color rgb="FFD8D8D8"/>
      </right>
      <top style="thin">
        <color rgb="FFD8D8D8"/>
      </top>
      <bottom/>
      <diagonal/>
    </border>
    <border>
      <left style="thin">
        <color rgb="FFD8D8D8"/>
      </left>
      <right/>
      <top style="thin">
        <color rgb="FFD8D8D8"/>
      </top>
      <bottom/>
      <diagonal/>
    </border>
    <border>
      <left style="thin">
        <color rgb="FFD8D8D8"/>
      </left>
      <right/>
      <top/>
      <bottom/>
      <diagonal/>
    </border>
    <border>
      <left/>
      <right style="thin">
        <color rgb="FFD8D8D8"/>
      </right>
      <top/>
      <bottom/>
      <diagonal/>
    </border>
    <border>
      <left style="thin">
        <color rgb="FFD8D8D8"/>
      </left>
      <right/>
      <top/>
      <bottom/>
      <diagonal/>
    </border>
    <border>
      <left/>
      <right style="thin">
        <color rgb="FFD8D8D8"/>
      </right>
      <top/>
      <bottom/>
      <diagonal/>
    </border>
    <border>
      <left/>
      <right/>
      <top style="thin">
        <color rgb="FFD8D8D8"/>
      </top>
      <bottom/>
      <diagonal/>
    </border>
    <border>
      <left/>
      <right/>
      <top style="thin">
        <color rgb="FFD8D8D8"/>
      </top>
      <bottom/>
      <diagonal/>
    </border>
    <border>
      <left/>
      <right style="thin">
        <color rgb="FFD8D8D8"/>
      </right>
      <top style="thin">
        <color rgb="FFD8D8D8"/>
      </top>
      <bottom/>
      <diagonal/>
    </border>
    <border>
      <left/>
      <right style="thin">
        <color rgb="FFD8D8D8"/>
      </right>
      <top/>
      <bottom/>
      <diagonal/>
    </border>
    <border>
      <left/>
      <right style="thin">
        <color rgb="FFD8D8D8"/>
      </right>
      <top/>
      <bottom/>
      <diagonal/>
    </border>
    <border>
      <left/>
      <right/>
      <top/>
      <bottom style="thin">
        <color theme="9"/>
      </bottom>
      <diagonal/>
    </border>
    <border>
      <left style="thin">
        <color rgb="FFF2F2F2"/>
      </left>
      <right/>
      <top/>
      <bottom/>
      <diagonal/>
    </border>
    <border>
      <left style="thin">
        <color rgb="FF7F7F7F"/>
      </left>
      <right/>
      <top style="thin">
        <color rgb="FF7F7F7F"/>
      </top>
      <bottom/>
      <diagonal/>
    </border>
    <border>
      <left/>
      <right/>
      <top style="thin">
        <color rgb="FF7F7F7F"/>
      </top>
      <bottom/>
      <diagonal/>
    </border>
    <border>
      <left/>
      <right/>
      <top style="thin">
        <color rgb="FF7F7F7F"/>
      </top>
      <bottom/>
      <diagonal/>
    </border>
    <border>
      <left/>
      <right style="thin">
        <color rgb="FF7F7F7F"/>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rgb="FFF2F2F2"/>
      </left>
      <right/>
      <top/>
      <bottom/>
      <diagonal/>
    </border>
    <border>
      <left/>
      <right/>
      <top/>
      <bottom style="thin">
        <color theme="4"/>
      </bottom>
      <diagonal/>
    </border>
    <border>
      <left/>
      <right style="thin">
        <color theme="4"/>
      </right>
      <top/>
      <bottom/>
      <diagonal/>
    </border>
    <border>
      <left/>
      <right/>
      <top/>
      <bottom style="thin">
        <color theme="4"/>
      </bottom>
      <diagonal/>
    </border>
    <border>
      <left/>
      <right/>
      <top/>
      <bottom style="thin">
        <color theme="4"/>
      </bottom>
      <diagonal/>
    </border>
    <border>
      <left/>
      <right/>
      <top/>
      <bottom style="thin">
        <color theme="4"/>
      </bottom>
      <diagonal/>
    </border>
    <border>
      <left/>
      <right style="thin">
        <color theme="4"/>
      </right>
      <top/>
      <bottom/>
      <diagonal/>
    </border>
    <border>
      <left style="thin">
        <color rgb="FFBFBFBF"/>
      </left>
      <right/>
      <top style="thin">
        <color rgb="FFBFBFBF"/>
      </top>
      <bottom/>
      <diagonal/>
    </border>
    <border>
      <left/>
      <right/>
      <top style="thin">
        <color rgb="FFBFBFBF"/>
      </top>
      <bottom/>
      <diagonal/>
    </border>
    <border>
      <left/>
      <right style="medium">
        <color rgb="FFBFBFBF"/>
      </right>
      <top style="medium">
        <color rgb="FFBFBFBF"/>
      </top>
      <bottom/>
      <diagonal/>
    </border>
    <border>
      <left/>
      <right style="thin">
        <color rgb="FFBFBFBF"/>
      </right>
      <top style="thin">
        <color rgb="FFBFBFBF"/>
      </top>
      <bottom/>
      <diagonal/>
    </border>
    <border>
      <left style="thin">
        <color rgb="FFBFBFBF"/>
      </left>
      <right/>
      <top/>
      <bottom/>
      <diagonal/>
    </border>
    <border>
      <left/>
      <right style="medium">
        <color rgb="FFBFBFBF"/>
      </right>
      <top/>
      <bottom/>
      <diagonal/>
    </border>
    <border>
      <left/>
      <right style="thin">
        <color rgb="FFBFBFBF"/>
      </right>
      <top/>
      <bottom/>
      <diagonal/>
    </border>
    <border>
      <left style="thin">
        <color rgb="FFBFBFBF"/>
      </left>
      <right/>
      <top/>
      <bottom style="thin">
        <color rgb="FFBFBFBF"/>
      </bottom>
      <diagonal/>
    </border>
    <border>
      <left/>
      <right/>
      <top/>
      <bottom style="thin">
        <color rgb="FFBFBFBF"/>
      </bottom>
      <diagonal/>
    </border>
    <border>
      <left/>
      <right style="medium">
        <color rgb="FFBFBFBF"/>
      </right>
      <top/>
      <bottom style="medium">
        <color rgb="FFBFBFBF"/>
      </bottom>
      <diagonal/>
    </border>
    <border>
      <left/>
      <right style="thin">
        <color rgb="FFBFBFBF"/>
      </right>
      <top/>
      <bottom style="thin">
        <color rgb="FFBFBFBF"/>
      </bottom>
      <diagonal/>
    </border>
    <border>
      <left style="thin">
        <color rgb="FFBFBFBF"/>
      </left>
      <right style="thin">
        <color rgb="FFBFBFBF"/>
      </right>
      <top style="thin">
        <color rgb="FFBFBFBF"/>
      </top>
      <bottom style="thin">
        <color rgb="FFBFBFBF"/>
      </bottom>
      <diagonal/>
    </border>
    <border>
      <left/>
      <right style="thin">
        <color theme="4"/>
      </right>
      <top/>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right style="thin">
        <color theme="4"/>
      </right>
      <top/>
      <bottom/>
      <diagonal/>
    </border>
    <border>
      <left/>
      <right/>
      <top/>
      <bottom style="thin">
        <color theme="5"/>
      </bottom>
      <diagonal/>
    </border>
    <border>
      <left/>
      <right style="thin">
        <color rgb="FFBFBFBF"/>
      </right>
      <top style="thin">
        <color rgb="FFBFBFBF"/>
      </top>
      <bottom/>
      <diagonal/>
    </border>
    <border>
      <left/>
      <right style="thin">
        <color rgb="FFBFBFBF"/>
      </right>
      <top/>
      <bottom/>
      <diagonal/>
    </border>
    <border>
      <left style="thin">
        <color rgb="FFBFBFBF"/>
      </left>
      <right/>
      <top/>
      <bottom style="thin">
        <color rgb="FFBFBFBF"/>
      </bottom>
      <diagonal/>
    </border>
    <border>
      <left/>
      <right/>
      <top/>
      <bottom style="thin">
        <color rgb="FFBFBFBF"/>
      </bottom>
      <diagonal/>
    </border>
    <border>
      <left/>
      <right style="thin">
        <color rgb="FFBFBFBF"/>
      </right>
      <top style="thin">
        <color rgb="FFBFBFBF"/>
      </top>
      <bottom style="thin">
        <color rgb="FFBFBFBF"/>
      </bottom>
      <diagonal/>
    </border>
    <border>
      <left/>
      <right/>
      <top/>
      <bottom style="thin">
        <color rgb="FFBFBFBF"/>
      </bottom>
      <diagonal/>
    </border>
    <border>
      <left/>
      <right/>
      <top/>
      <bottom style="thin">
        <color rgb="FFBFBFBF"/>
      </bottom>
      <diagonal/>
    </border>
    <border>
      <left style="thin">
        <color rgb="FFBFBFBF"/>
      </left>
      <right/>
      <top style="thin">
        <color rgb="FFBFBFBF"/>
      </top>
      <bottom/>
      <diagonal/>
    </border>
    <border>
      <left/>
      <right/>
      <top style="thin">
        <color rgb="FFBFBFBF"/>
      </top>
      <bottom/>
      <diagonal/>
    </border>
  </borders>
  <cellStyleXfs count="1">
    <xf numFmtId="0" fontId="0" fillId="0" borderId="0"/>
  </cellStyleXfs>
  <cellXfs count="426">
    <xf numFmtId="0" fontId="0" fillId="0" borderId="0" xfId="0"/>
    <xf numFmtId="0" fontId="1" fillId="2" borderId="1" xfId="0" applyFont="1" applyFill="1" applyBorder="1"/>
    <xf numFmtId="0" fontId="2" fillId="2" borderId="1" xfId="0" applyFont="1" applyFill="1" applyBorder="1"/>
    <xf numFmtId="0" fontId="2" fillId="3" borderId="1" xfId="0" applyFont="1" applyFill="1" applyBorder="1"/>
    <xf numFmtId="0" fontId="1" fillId="3" borderId="1" xfId="0" applyFont="1" applyFill="1" applyBorder="1"/>
    <xf numFmtId="0" fontId="3" fillId="3" borderId="1" xfId="0" applyFont="1" applyFill="1" applyBorder="1" applyAlignment="1">
      <alignment vertical="center"/>
    </xf>
    <xf numFmtId="0" fontId="4" fillId="3" borderId="1" xfId="0" applyFont="1" applyFill="1" applyBorder="1" applyAlignment="1">
      <alignment vertical="center"/>
    </xf>
    <xf numFmtId="0" fontId="1" fillId="4" borderId="1" xfId="0" applyFont="1" applyFill="1" applyBorder="1"/>
    <xf numFmtId="0" fontId="1" fillId="5" borderId="1" xfId="0" applyFont="1" applyFill="1" applyBorder="1"/>
    <xf numFmtId="0" fontId="6" fillId="6" borderId="1" xfId="0" applyFont="1" applyFill="1" applyBorder="1"/>
    <xf numFmtId="0" fontId="1" fillId="6" borderId="1" xfId="0" applyFont="1" applyFill="1" applyBorder="1"/>
    <xf numFmtId="0" fontId="7" fillId="6" borderId="1" xfId="0" applyFont="1" applyFill="1" applyBorder="1"/>
    <xf numFmtId="0" fontId="8" fillId="6" borderId="1" xfId="0" applyFont="1" applyFill="1" applyBorder="1"/>
    <xf numFmtId="0" fontId="1" fillId="6" borderId="13" xfId="0" applyFont="1" applyFill="1" applyBorder="1" applyAlignment="1">
      <alignment horizontal="center"/>
    </xf>
    <xf numFmtId="0" fontId="1" fillId="6" borderId="14" xfId="0" applyFont="1" applyFill="1" applyBorder="1" applyAlignment="1">
      <alignment horizontal="center"/>
    </xf>
    <xf numFmtId="0" fontId="9" fillId="7" borderId="15" xfId="0" applyFont="1" applyFill="1" applyBorder="1"/>
    <xf numFmtId="0" fontId="1" fillId="6" borderId="16" xfId="0" applyFont="1" applyFill="1" applyBorder="1" applyAlignment="1">
      <alignment horizontal="center"/>
    </xf>
    <xf numFmtId="0" fontId="10" fillId="8" borderId="15" xfId="0" applyFont="1" applyFill="1" applyBorder="1"/>
    <xf numFmtId="0" fontId="1" fillId="6" borderId="1" xfId="0" applyFont="1" applyFill="1" applyBorder="1" applyAlignment="1">
      <alignment horizontal="center"/>
    </xf>
    <xf numFmtId="9" fontId="1" fillId="9" borderId="1" xfId="0" applyNumberFormat="1" applyFont="1" applyFill="1" applyBorder="1" applyAlignment="1">
      <alignment horizontal="center"/>
    </xf>
    <xf numFmtId="0" fontId="11" fillId="6" borderId="1" xfId="0" applyFont="1" applyFill="1" applyBorder="1" applyAlignment="1">
      <alignment horizontal="center"/>
    </xf>
    <xf numFmtId="0" fontId="1" fillId="9" borderId="14" xfId="0" applyFont="1" applyFill="1" applyBorder="1" applyAlignment="1">
      <alignment horizontal="center"/>
    </xf>
    <xf numFmtId="0" fontId="1" fillId="10" borderId="1" xfId="0" applyFont="1" applyFill="1" applyBorder="1"/>
    <xf numFmtId="0" fontId="1" fillId="11" borderId="17" xfId="0" applyFont="1" applyFill="1" applyBorder="1"/>
    <xf numFmtId="0" fontId="12" fillId="11" borderId="17" xfId="0" applyFont="1" applyFill="1" applyBorder="1" applyAlignment="1">
      <alignment vertical="center"/>
    </xf>
    <xf numFmtId="0" fontId="1" fillId="11" borderId="18" xfId="0" applyFont="1" applyFill="1" applyBorder="1"/>
    <xf numFmtId="0" fontId="1" fillId="11" borderId="19" xfId="0" applyFont="1" applyFill="1" applyBorder="1"/>
    <xf numFmtId="0" fontId="1" fillId="11" borderId="20" xfId="0" applyFont="1" applyFill="1" applyBorder="1"/>
    <xf numFmtId="0" fontId="1" fillId="8" borderId="18" xfId="0" applyFont="1" applyFill="1" applyBorder="1"/>
    <xf numFmtId="0" fontId="1" fillId="8" borderId="19" xfId="0" applyFont="1" applyFill="1" applyBorder="1"/>
    <xf numFmtId="0" fontId="1" fillId="8" borderId="20" xfId="0" applyFont="1" applyFill="1" applyBorder="1"/>
    <xf numFmtId="0" fontId="13" fillId="10" borderId="1" xfId="0" applyFont="1" applyFill="1" applyBorder="1" applyAlignment="1">
      <alignment horizontal="center"/>
    </xf>
    <xf numFmtId="0" fontId="14" fillId="0" borderId="0" xfId="0" applyFont="1"/>
    <xf numFmtId="0" fontId="14" fillId="11" borderId="21" xfId="0" applyFont="1" applyFill="1" applyBorder="1"/>
    <xf numFmtId="0" fontId="15" fillId="10" borderId="1" xfId="0" applyFont="1" applyFill="1" applyBorder="1" applyAlignment="1">
      <alignment horizontal="center"/>
    </xf>
    <xf numFmtId="0" fontId="16" fillId="11" borderId="1" xfId="0" applyFont="1" applyFill="1" applyBorder="1"/>
    <xf numFmtId="0" fontId="14" fillId="11" borderId="1" xfId="0" applyFont="1" applyFill="1" applyBorder="1"/>
    <xf numFmtId="0" fontId="14" fillId="11" borderId="23" xfId="0" applyFont="1" applyFill="1" applyBorder="1"/>
    <xf numFmtId="0" fontId="14" fillId="8" borderId="21" xfId="0" applyFont="1" applyFill="1" applyBorder="1"/>
    <xf numFmtId="0" fontId="14" fillId="8" borderId="1" xfId="0" applyFont="1" applyFill="1" applyBorder="1"/>
    <xf numFmtId="0" fontId="14" fillId="8" borderId="23" xfId="0" applyFont="1" applyFill="1" applyBorder="1"/>
    <xf numFmtId="165" fontId="14" fillId="11" borderId="1" xfId="0" applyNumberFormat="1" applyFont="1" applyFill="1" applyBorder="1" applyAlignment="1">
      <alignment vertical="center"/>
    </xf>
    <xf numFmtId="165" fontId="19" fillId="11" borderId="1" xfId="0" applyNumberFormat="1" applyFont="1" applyFill="1" applyBorder="1" applyAlignment="1">
      <alignment vertical="center"/>
    </xf>
    <xf numFmtId="0" fontId="1" fillId="11" borderId="21" xfId="0" applyFont="1" applyFill="1" applyBorder="1"/>
    <xf numFmtId="0" fontId="1" fillId="11" borderId="1" xfId="0" applyFont="1" applyFill="1" applyBorder="1"/>
    <xf numFmtId="0" fontId="1" fillId="11" borderId="23" xfId="0" applyFont="1" applyFill="1" applyBorder="1"/>
    <xf numFmtId="0" fontId="1" fillId="8" borderId="21" xfId="0" applyFont="1" applyFill="1" applyBorder="1"/>
    <xf numFmtId="0" fontId="1" fillId="8" borderId="1" xfId="0" applyFont="1" applyFill="1" applyBorder="1"/>
    <xf numFmtId="0" fontId="1" fillId="8" borderId="23" xfId="0" applyFont="1" applyFill="1" applyBorder="1"/>
    <xf numFmtId="0" fontId="1" fillId="11" borderId="26" xfId="0" applyFont="1" applyFill="1" applyBorder="1"/>
    <xf numFmtId="0" fontId="1" fillId="11" borderId="27" xfId="0" applyFont="1" applyFill="1" applyBorder="1"/>
    <xf numFmtId="0" fontId="1" fillId="11" borderId="28" xfId="0" applyFont="1" applyFill="1" applyBorder="1"/>
    <xf numFmtId="0" fontId="1" fillId="8" borderId="26" xfId="0" applyFont="1" applyFill="1" applyBorder="1"/>
    <xf numFmtId="0" fontId="1" fillId="8" borderId="27" xfId="0" applyFont="1" applyFill="1" applyBorder="1"/>
    <xf numFmtId="0" fontId="1" fillId="8" borderId="28" xfId="0" applyFont="1" applyFill="1" applyBorder="1"/>
    <xf numFmtId="0" fontId="1" fillId="0" borderId="29" xfId="0" applyFont="1" applyBorder="1"/>
    <xf numFmtId="0" fontId="1" fillId="0" borderId="30" xfId="0" applyFont="1" applyBorder="1"/>
    <xf numFmtId="0" fontId="1" fillId="0" borderId="31" xfId="0" applyFont="1" applyBorder="1"/>
    <xf numFmtId="0" fontId="11" fillId="0" borderId="32" xfId="0" applyFont="1" applyBorder="1"/>
    <xf numFmtId="0" fontId="1" fillId="0" borderId="33" xfId="0" applyFont="1" applyBorder="1"/>
    <xf numFmtId="0" fontId="1" fillId="0" borderId="32" xfId="0" applyFont="1" applyBorder="1"/>
    <xf numFmtId="0" fontId="11" fillId="0" borderId="0" xfId="0" applyFont="1" applyAlignment="1">
      <alignment horizontal="center"/>
    </xf>
    <xf numFmtId="0" fontId="11" fillId="0" borderId="0" xfId="0" applyFont="1"/>
    <xf numFmtId="165" fontId="11" fillId="0" borderId="0" xfId="0" applyNumberFormat="1" applyFont="1"/>
    <xf numFmtId="0" fontId="1" fillId="0" borderId="0" xfId="0" applyFont="1" applyAlignment="1">
      <alignment horizontal="left"/>
    </xf>
    <xf numFmtId="165" fontId="1" fillId="0" borderId="0" xfId="0" applyNumberFormat="1" applyFont="1"/>
    <xf numFmtId="0" fontId="1" fillId="0" borderId="0" xfId="0" applyFont="1"/>
    <xf numFmtId="0" fontId="11" fillId="0" borderId="33" xfId="0" applyFont="1" applyBorder="1"/>
    <xf numFmtId="0" fontId="20" fillId="0" borderId="0" xfId="0" applyFont="1"/>
    <xf numFmtId="0" fontId="21" fillId="0" borderId="0" xfId="0" applyFont="1"/>
    <xf numFmtId="0" fontId="21" fillId="0" borderId="33" xfId="0" applyFont="1" applyBorder="1"/>
    <xf numFmtId="0" fontId="11" fillId="0" borderId="0" xfId="0" applyFont="1" applyAlignment="1">
      <alignment horizontal="left"/>
    </xf>
    <xf numFmtId="1" fontId="22" fillId="11" borderId="1" xfId="0" applyNumberFormat="1" applyFont="1" applyFill="1" applyBorder="1" applyAlignment="1">
      <alignment horizontal="center"/>
    </xf>
    <xf numFmtId="0" fontId="20" fillId="0" borderId="32" xfId="0" applyFont="1" applyBorder="1"/>
    <xf numFmtId="1" fontId="22" fillId="8" borderId="1" xfId="0" applyNumberFormat="1" applyFont="1" applyFill="1" applyBorder="1" applyAlignment="1">
      <alignment horizontal="center"/>
    </xf>
    <xf numFmtId="0" fontId="23" fillId="0" borderId="0" xfId="0" applyFont="1" applyAlignment="1">
      <alignment horizontal="left"/>
    </xf>
    <xf numFmtId="166" fontId="23" fillId="0" borderId="0" xfId="0" applyNumberFormat="1" applyFont="1"/>
    <xf numFmtId="0" fontId="23" fillId="0" borderId="0" xfId="0" applyFont="1"/>
    <xf numFmtId="9" fontId="23" fillId="0" borderId="0" xfId="0" applyNumberFormat="1" applyFont="1"/>
    <xf numFmtId="9" fontId="23" fillId="0" borderId="0" xfId="0" applyNumberFormat="1" applyFont="1" applyAlignment="1">
      <alignment vertical="center"/>
    </xf>
    <xf numFmtId="0" fontId="1" fillId="0" borderId="34" xfId="0" applyFont="1" applyBorder="1"/>
    <xf numFmtId="0" fontId="1" fillId="0" borderId="35" xfId="0" applyFont="1" applyBorder="1"/>
    <xf numFmtId="10" fontId="1" fillId="0" borderId="35" xfId="0" applyNumberFormat="1" applyFont="1" applyBorder="1"/>
    <xf numFmtId="9" fontId="1" fillId="0" borderId="35" xfId="0" applyNumberFormat="1" applyFont="1" applyBorder="1" applyAlignment="1">
      <alignment horizontal="center"/>
    </xf>
    <xf numFmtId="0" fontId="1" fillId="0" borderId="36" xfId="0" applyFont="1" applyBorder="1"/>
    <xf numFmtId="10" fontId="1" fillId="0" borderId="0" xfId="0" applyNumberFormat="1" applyFont="1"/>
    <xf numFmtId="9" fontId="1" fillId="0" borderId="0" xfId="0" applyNumberFormat="1" applyFont="1" applyAlignment="1">
      <alignment horizontal="center"/>
    </xf>
    <xf numFmtId="0" fontId="11" fillId="0" borderId="30" xfId="0" applyFont="1" applyBorder="1" applyAlignment="1">
      <alignment horizontal="left"/>
    </xf>
    <xf numFmtId="165" fontId="11" fillId="0" borderId="30" xfId="0" applyNumberFormat="1" applyFont="1" applyBorder="1"/>
    <xf numFmtId="9" fontId="11" fillId="0" borderId="0" xfId="0" applyNumberFormat="1" applyFont="1" applyAlignment="1">
      <alignment horizontal="center"/>
    </xf>
    <xf numFmtId="0" fontId="21" fillId="0" borderId="32" xfId="0" applyFont="1" applyBorder="1"/>
    <xf numFmtId="166" fontId="1" fillId="0" borderId="0" xfId="0" applyNumberFormat="1" applyFont="1" applyAlignment="1">
      <alignment horizontal="center"/>
    </xf>
    <xf numFmtId="9" fontId="1" fillId="0" borderId="0" xfId="0" applyNumberFormat="1" applyFont="1"/>
    <xf numFmtId="0" fontId="24" fillId="0" borderId="0" xfId="0" applyFont="1"/>
    <xf numFmtId="166" fontId="1" fillId="0" borderId="0" xfId="0" applyNumberFormat="1" applyFont="1"/>
    <xf numFmtId="165" fontId="18" fillId="0" borderId="0" xfId="0" applyNumberFormat="1" applyFont="1"/>
    <xf numFmtId="0" fontId="18" fillId="0" borderId="0" xfId="0" applyFont="1"/>
    <xf numFmtId="0" fontId="1" fillId="12" borderId="37" xfId="0" applyFont="1" applyFill="1" applyBorder="1"/>
    <xf numFmtId="0" fontId="1" fillId="12" borderId="38" xfId="0" applyFont="1" applyFill="1" applyBorder="1"/>
    <xf numFmtId="0" fontId="2" fillId="0" borderId="0" xfId="0" applyFont="1"/>
    <xf numFmtId="0" fontId="25" fillId="0" borderId="0" xfId="0" applyFont="1"/>
    <xf numFmtId="0" fontId="11" fillId="13" borderId="1" xfId="0" applyFont="1" applyFill="1" applyBorder="1" applyAlignment="1">
      <alignment horizontal="center"/>
    </xf>
    <xf numFmtId="9" fontId="1" fillId="11" borderId="1" xfId="0" applyNumberFormat="1" applyFont="1" applyFill="1" applyBorder="1"/>
    <xf numFmtId="0" fontId="26" fillId="12" borderId="1" xfId="0" applyFont="1" applyFill="1" applyBorder="1" applyAlignment="1">
      <alignment horizontal="center"/>
    </xf>
    <xf numFmtId="0" fontId="21" fillId="12" borderId="39" xfId="0" applyFont="1" applyFill="1" applyBorder="1" applyAlignment="1">
      <alignment horizontal="center"/>
    </xf>
    <xf numFmtId="0" fontId="21" fillId="12" borderId="40" xfId="0" applyFont="1" applyFill="1" applyBorder="1" applyAlignment="1">
      <alignment horizontal="center"/>
    </xf>
    <xf numFmtId="0" fontId="11" fillId="11" borderId="42" xfId="0" applyFont="1" applyFill="1" applyBorder="1"/>
    <xf numFmtId="166" fontId="11" fillId="11" borderId="1" xfId="0" applyNumberFormat="1" applyFont="1" applyFill="1" applyBorder="1"/>
    <xf numFmtId="166" fontId="11" fillId="11" borderId="43" xfId="0" applyNumberFormat="1" applyFont="1" applyFill="1" applyBorder="1"/>
    <xf numFmtId="0" fontId="1" fillId="0" borderId="45" xfId="0" applyFont="1" applyBorder="1" applyAlignment="1">
      <alignment horizontal="left"/>
    </xf>
    <xf numFmtId="166" fontId="1" fillId="0" borderId="46" xfId="0" applyNumberFormat="1" applyFont="1" applyBorder="1"/>
    <xf numFmtId="0" fontId="1" fillId="0" borderId="47" xfId="0" applyFont="1" applyBorder="1" applyAlignment="1">
      <alignment horizontal="left"/>
    </xf>
    <xf numFmtId="166" fontId="1" fillId="0" borderId="48" xfId="0" applyNumberFormat="1" applyFont="1" applyBorder="1"/>
    <xf numFmtId="166" fontId="1" fillId="0" borderId="49" xfId="0" applyNumberFormat="1" applyFont="1" applyBorder="1"/>
    <xf numFmtId="0" fontId="11" fillId="11" borderId="50" xfId="0" applyFont="1" applyFill="1" applyBorder="1"/>
    <xf numFmtId="166" fontId="11" fillId="11" borderId="39" xfId="0" applyNumberFormat="1" applyFont="1" applyFill="1" applyBorder="1"/>
    <xf numFmtId="166" fontId="11" fillId="11" borderId="40" xfId="0" applyNumberFormat="1" applyFont="1" applyFill="1" applyBorder="1"/>
    <xf numFmtId="0" fontId="27" fillId="0" borderId="0" xfId="0" applyFont="1"/>
    <xf numFmtId="0" fontId="11" fillId="11" borderId="50" xfId="0" applyFont="1" applyFill="1" applyBorder="1" applyAlignment="1">
      <alignment horizontal="left"/>
    </xf>
    <xf numFmtId="0" fontId="11" fillId="11" borderId="51" xfId="0" applyFont="1" applyFill="1" applyBorder="1" applyAlignment="1">
      <alignment horizontal="left"/>
    </xf>
    <xf numFmtId="9" fontId="11" fillId="11" borderId="52" xfId="0" applyNumberFormat="1" applyFont="1" applyFill="1" applyBorder="1" applyAlignment="1">
      <alignment horizontal="center"/>
    </xf>
    <xf numFmtId="9" fontId="11" fillId="11" borderId="53" xfId="0" applyNumberFormat="1" applyFont="1" applyFill="1" applyBorder="1" applyAlignment="1">
      <alignment horizontal="center"/>
    </xf>
    <xf numFmtId="0" fontId="1" fillId="0" borderId="0" xfId="0" applyFont="1" applyAlignment="1">
      <alignment horizontal="center"/>
    </xf>
    <xf numFmtId="166" fontId="11" fillId="11" borderId="39" xfId="0" applyNumberFormat="1" applyFont="1" applyFill="1" applyBorder="1" applyAlignment="1">
      <alignment horizontal="center"/>
    </xf>
    <xf numFmtId="166" fontId="11" fillId="11" borderId="40" xfId="0" applyNumberFormat="1" applyFont="1" applyFill="1" applyBorder="1" applyAlignment="1">
      <alignment horizontal="center"/>
    </xf>
    <xf numFmtId="0" fontId="11" fillId="11" borderId="55" xfId="0" applyFont="1" applyFill="1" applyBorder="1" applyAlignment="1">
      <alignment horizontal="left"/>
    </xf>
    <xf numFmtId="9" fontId="11" fillId="11" borderId="56" xfId="0" applyNumberFormat="1" applyFont="1" applyFill="1" applyBorder="1" applyAlignment="1">
      <alignment horizontal="center"/>
    </xf>
    <xf numFmtId="9" fontId="11" fillId="11" borderId="57" xfId="0" applyNumberFormat="1" applyFont="1" applyFill="1" applyBorder="1" applyAlignment="1">
      <alignment horizontal="center"/>
    </xf>
    <xf numFmtId="0" fontId="11" fillId="11" borderId="42" xfId="0" applyFont="1" applyFill="1" applyBorder="1" applyAlignment="1">
      <alignment horizontal="left"/>
    </xf>
    <xf numFmtId="166" fontId="11" fillId="11" borderId="52" xfId="0" applyNumberFormat="1" applyFont="1" applyFill="1" applyBorder="1"/>
    <xf numFmtId="166" fontId="11" fillId="11" borderId="53" xfId="0" applyNumberFormat="1" applyFont="1" applyFill="1" applyBorder="1"/>
    <xf numFmtId="166" fontId="11" fillId="11" borderId="56" xfId="0" applyNumberFormat="1" applyFont="1" applyFill="1" applyBorder="1"/>
    <xf numFmtId="166" fontId="11" fillId="11" borderId="57" xfId="0" applyNumberFormat="1" applyFont="1" applyFill="1" applyBorder="1"/>
    <xf numFmtId="0" fontId="1" fillId="14" borderId="58" xfId="0" applyFont="1" applyFill="1" applyBorder="1"/>
    <xf numFmtId="0" fontId="2" fillId="15" borderId="58" xfId="0" applyFont="1" applyFill="1" applyBorder="1"/>
    <xf numFmtId="0" fontId="12" fillId="15" borderId="58" xfId="0" applyFont="1" applyFill="1" applyBorder="1" applyAlignment="1">
      <alignment vertical="center"/>
    </xf>
    <xf numFmtId="0" fontId="1" fillId="15" borderId="58" xfId="0" applyFont="1" applyFill="1" applyBorder="1"/>
    <xf numFmtId="0" fontId="1" fillId="14" borderId="1" xfId="0" applyFont="1" applyFill="1" applyBorder="1"/>
    <xf numFmtId="0" fontId="28" fillId="14" borderId="1" xfId="0" applyFont="1" applyFill="1" applyBorder="1" applyAlignment="1">
      <alignment horizontal="center"/>
    </xf>
    <xf numFmtId="0" fontId="1" fillId="17" borderId="1" xfId="0" applyFont="1" applyFill="1" applyBorder="1"/>
    <xf numFmtId="0" fontId="1" fillId="3" borderId="14" xfId="0" applyFont="1" applyFill="1" applyBorder="1" applyAlignment="1">
      <alignment horizontal="center"/>
    </xf>
    <xf numFmtId="0" fontId="1" fillId="18" borderId="1" xfId="0" applyFont="1" applyFill="1" applyBorder="1"/>
    <xf numFmtId="0" fontId="11" fillId="17" borderId="42" xfId="0" applyFont="1" applyFill="1" applyBorder="1"/>
    <xf numFmtId="0" fontId="11" fillId="17" borderId="1" xfId="0" applyFont="1" applyFill="1" applyBorder="1"/>
    <xf numFmtId="0" fontId="11" fillId="17" borderId="43" xfId="0" applyFont="1" applyFill="1" applyBorder="1"/>
    <xf numFmtId="0" fontId="11" fillId="18" borderId="42" xfId="0" applyFont="1" applyFill="1" applyBorder="1"/>
    <xf numFmtId="0" fontId="11" fillId="18" borderId="43" xfId="0" applyFont="1" applyFill="1" applyBorder="1"/>
    <xf numFmtId="0" fontId="1" fillId="13" borderId="1" xfId="0" applyFont="1" applyFill="1" applyBorder="1"/>
    <xf numFmtId="0" fontId="1" fillId="0" borderId="45" xfId="0" applyFont="1" applyBorder="1"/>
    <xf numFmtId="166" fontId="1" fillId="19" borderId="43" xfId="0" applyNumberFormat="1" applyFont="1" applyFill="1" applyBorder="1"/>
    <xf numFmtId="0" fontId="11" fillId="13" borderId="42" xfId="0" applyFont="1" applyFill="1" applyBorder="1"/>
    <xf numFmtId="0" fontId="11" fillId="13" borderId="43" xfId="0" applyFont="1" applyFill="1" applyBorder="1"/>
    <xf numFmtId="0" fontId="1" fillId="6" borderId="42" xfId="0" applyFont="1" applyFill="1" applyBorder="1"/>
    <xf numFmtId="0" fontId="20" fillId="19" borderId="42" xfId="0" applyFont="1" applyFill="1" applyBorder="1"/>
    <xf numFmtId="0" fontId="11" fillId="20" borderId="42" xfId="0" applyFont="1" applyFill="1" applyBorder="1"/>
    <xf numFmtId="0" fontId="1" fillId="19" borderId="42" xfId="0" applyFont="1" applyFill="1" applyBorder="1"/>
    <xf numFmtId="0" fontId="1" fillId="20" borderId="42" xfId="0" applyFont="1" applyFill="1" applyBorder="1"/>
    <xf numFmtId="0" fontId="1" fillId="20" borderId="51" xfId="0" applyFont="1" applyFill="1" applyBorder="1"/>
    <xf numFmtId="0" fontId="1" fillId="20" borderId="52" xfId="0" applyFont="1" applyFill="1" applyBorder="1"/>
    <xf numFmtId="0" fontId="1" fillId="20" borderId="53" xfId="0" applyFont="1" applyFill="1" applyBorder="1"/>
    <xf numFmtId="0" fontId="21" fillId="21" borderId="51" xfId="0" applyFont="1" applyFill="1" applyBorder="1"/>
    <xf numFmtId="164" fontId="21" fillId="21" borderId="53" xfId="0" applyNumberFormat="1" applyFont="1" applyFill="1" applyBorder="1"/>
    <xf numFmtId="0" fontId="20" fillId="6" borderId="1" xfId="0" applyFont="1" applyFill="1" applyBorder="1"/>
    <xf numFmtId="0" fontId="11" fillId="15" borderId="50" xfId="0" applyFont="1" applyFill="1" applyBorder="1"/>
    <xf numFmtId="0" fontId="1" fillId="15" borderId="39" xfId="0" applyFont="1" applyFill="1" applyBorder="1"/>
    <xf numFmtId="0" fontId="1" fillId="15" borderId="40" xfId="0" applyFont="1" applyFill="1" applyBorder="1"/>
    <xf numFmtId="0" fontId="1" fillId="19" borderId="1" xfId="0" applyFont="1" applyFill="1" applyBorder="1"/>
    <xf numFmtId="0" fontId="11" fillId="22" borderId="42" xfId="0" applyFont="1" applyFill="1" applyBorder="1"/>
    <xf numFmtId="0" fontId="11" fillId="22" borderId="1" xfId="0" applyFont="1" applyFill="1" applyBorder="1"/>
    <xf numFmtId="0" fontId="11" fillId="22" borderId="1" xfId="0" applyFont="1" applyFill="1" applyBorder="1" applyAlignment="1">
      <alignment horizontal="center"/>
    </xf>
    <xf numFmtId="0" fontId="11" fillId="22" borderId="43" xfId="0" applyFont="1" applyFill="1" applyBorder="1" applyAlignment="1">
      <alignment horizontal="center"/>
    </xf>
    <xf numFmtId="10" fontId="1" fillId="19" borderId="1" xfId="0" applyNumberFormat="1" applyFont="1" applyFill="1" applyBorder="1"/>
    <xf numFmtId="9" fontId="1" fillId="0" borderId="46" xfId="0" applyNumberFormat="1" applyFont="1" applyBorder="1" applyAlignment="1">
      <alignment horizontal="center"/>
    </xf>
    <xf numFmtId="167" fontId="1" fillId="6" borderId="1" xfId="0" applyNumberFormat="1" applyFont="1" applyFill="1" applyBorder="1"/>
    <xf numFmtId="10" fontId="1" fillId="6" borderId="1" xfId="0" applyNumberFormat="1" applyFont="1" applyFill="1" applyBorder="1"/>
    <xf numFmtId="0" fontId="21" fillId="21" borderId="52" xfId="0" applyFont="1" applyFill="1" applyBorder="1"/>
    <xf numFmtId="164" fontId="21" fillId="21" borderId="52" xfId="0" applyNumberFormat="1" applyFont="1" applyFill="1" applyBorder="1"/>
    <xf numFmtId="0" fontId="21" fillId="21" borderId="53" xfId="0" applyFont="1" applyFill="1" applyBorder="1" applyAlignment="1">
      <alignment horizontal="center"/>
    </xf>
    <xf numFmtId="0" fontId="20" fillId="6" borderId="1" xfId="0" applyFont="1" applyFill="1" applyBorder="1" applyAlignment="1">
      <alignment vertical="center"/>
    </xf>
    <xf numFmtId="0" fontId="21" fillId="21" borderId="39" xfId="0" applyFont="1" applyFill="1" applyBorder="1" applyAlignment="1">
      <alignment horizontal="center"/>
    </xf>
    <xf numFmtId="0" fontId="21" fillId="21" borderId="40" xfId="0" applyFont="1" applyFill="1" applyBorder="1" applyAlignment="1">
      <alignment horizontal="center"/>
    </xf>
    <xf numFmtId="0" fontId="1" fillId="0" borderId="59" xfId="0" applyFont="1" applyBorder="1"/>
    <xf numFmtId="164" fontId="1" fillId="0" borderId="67" xfId="0" applyNumberFormat="1" applyFont="1" applyBorder="1"/>
    <xf numFmtId="164" fontId="1" fillId="0" borderId="69" xfId="0" applyNumberFormat="1" applyFont="1" applyBorder="1"/>
    <xf numFmtId="0" fontId="1" fillId="0" borderId="47" xfId="0" applyFont="1" applyBorder="1"/>
    <xf numFmtId="164" fontId="1" fillId="0" borderId="48" xfId="0" applyNumberFormat="1" applyFont="1" applyBorder="1"/>
    <xf numFmtId="164" fontId="1" fillId="0" borderId="49" xfId="0" applyNumberFormat="1" applyFont="1" applyBorder="1"/>
    <xf numFmtId="0" fontId="1" fillId="15" borderId="72" xfId="0" applyFont="1" applyFill="1" applyBorder="1"/>
    <xf numFmtId="0" fontId="12" fillId="15" borderId="72" xfId="0" applyFont="1" applyFill="1" applyBorder="1" applyAlignment="1">
      <alignment horizontal="left" vertical="center"/>
    </xf>
    <xf numFmtId="0" fontId="1" fillId="0" borderId="73" xfId="0" applyFont="1" applyBorder="1"/>
    <xf numFmtId="0" fontId="4" fillId="14" borderId="1" xfId="0" applyFont="1" applyFill="1" applyBorder="1"/>
    <xf numFmtId="0" fontId="4" fillId="0" borderId="0" xfId="0" applyFont="1"/>
    <xf numFmtId="0" fontId="8" fillId="22" borderId="74" xfId="0" applyFont="1" applyFill="1" applyBorder="1"/>
    <xf numFmtId="0" fontId="4" fillId="0" borderId="73" xfId="0" applyFont="1" applyBorder="1"/>
    <xf numFmtId="0" fontId="8" fillId="0" borderId="0" xfId="0" applyFont="1"/>
    <xf numFmtId="0" fontId="4" fillId="22" borderId="78" xfId="0" applyFont="1" applyFill="1" applyBorder="1"/>
    <xf numFmtId="0" fontId="4" fillId="22" borderId="79" xfId="0" applyFont="1" applyFill="1" applyBorder="1"/>
    <xf numFmtId="0" fontId="1" fillId="0" borderId="80" xfId="0" applyFont="1" applyBorder="1"/>
    <xf numFmtId="0" fontId="1" fillId="0" borderId="83" xfId="0" applyFont="1" applyBorder="1"/>
    <xf numFmtId="0" fontId="11" fillId="0" borderId="73" xfId="0" applyFont="1" applyBorder="1"/>
    <xf numFmtId="0" fontId="1" fillId="15" borderId="1" xfId="0" applyFont="1" applyFill="1" applyBorder="1" applyAlignment="1">
      <alignment horizontal="left"/>
    </xf>
    <xf numFmtId="0" fontId="1" fillId="15" borderId="1" xfId="0" applyFont="1" applyFill="1" applyBorder="1" applyAlignment="1">
      <alignment horizontal="center"/>
    </xf>
    <xf numFmtId="0" fontId="11" fillId="15" borderId="1" xfId="0" applyFont="1" applyFill="1" applyBorder="1" applyAlignment="1">
      <alignment horizontal="center"/>
    </xf>
    <xf numFmtId="0" fontId="29" fillId="15" borderId="1" xfId="0" applyFont="1" applyFill="1" applyBorder="1" applyAlignment="1">
      <alignment horizontal="center"/>
    </xf>
    <xf numFmtId="0" fontId="1" fillId="15" borderId="86" xfId="0" applyFont="1" applyFill="1" applyBorder="1" applyAlignment="1">
      <alignment horizontal="center"/>
    </xf>
    <xf numFmtId="0" fontId="21" fillId="15" borderId="1" xfId="0" applyFont="1" applyFill="1" applyBorder="1" applyAlignment="1">
      <alignment horizontal="center"/>
    </xf>
    <xf numFmtId="0" fontId="11" fillId="0" borderId="0" xfId="0" applyFont="1" applyAlignment="1">
      <alignment horizontal="center" vertical="center"/>
    </xf>
    <xf numFmtId="0" fontId="11" fillId="0" borderId="73" xfId="0" applyFont="1" applyBorder="1" applyAlignment="1">
      <alignment horizontal="center" vertical="center"/>
    </xf>
    <xf numFmtId="3" fontId="1" fillId="0" borderId="0" xfId="0" applyNumberFormat="1" applyFont="1" applyAlignment="1">
      <alignment horizontal="right"/>
    </xf>
    <xf numFmtId="3" fontId="1" fillId="0" borderId="0" xfId="0" applyNumberFormat="1" applyFont="1" applyAlignment="1">
      <alignment horizontal="center"/>
    </xf>
    <xf numFmtId="3" fontId="1" fillId="0" borderId="73" xfId="0" applyNumberFormat="1" applyFont="1" applyBorder="1" applyAlignment="1">
      <alignment horizontal="right"/>
    </xf>
    <xf numFmtId="3" fontId="11" fillId="0" borderId="0" xfId="0" applyNumberFormat="1" applyFont="1" applyAlignment="1">
      <alignment horizontal="right" vertical="center"/>
    </xf>
    <xf numFmtId="3" fontId="11" fillId="0" borderId="0" xfId="0" applyNumberFormat="1" applyFont="1" applyAlignment="1">
      <alignment horizontal="center" vertical="center"/>
    </xf>
    <xf numFmtId="3" fontId="1" fillId="0" borderId="73" xfId="0" applyNumberFormat="1" applyFont="1" applyBorder="1" applyAlignment="1">
      <alignment horizontal="center"/>
    </xf>
    <xf numFmtId="3" fontId="20" fillId="0" borderId="0" xfId="0" applyNumberFormat="1" applyFont="1" applyAlignment="1">
      <alignment horizontal="right"/>
    </xf>
    <xf numFmtId="0" fontId="18" fillId="14" borderId="1" xfId="0" applyFont="1" applyFill="1" applyBorder="1" applyAlignment="1">
      <alignment horizontal="center" vertical="top" wrapText="1"/>
    </xf>
    <xf numFmtId="0" fontId="1" fillId="14" borderId="1" xfId="0" applyFont="1" applyFill="1" applyBorder="1" applyAlignment="1">
      <alignment horizontal="center"/>
    </xf>
    <xf numFmtId="0" fontId="1" fillId="0" borderId="73" xfId="0" applyFont="1" applyBorder="1" applyAlignment="1">
      <alignment horizontal="center"/>
    </xf>
    <xf numFmtId="0" fontId="1" fillId="10" borderId="87" xfId="0" applyFont="1" applyFill="1" applyBorder="1"/>
    <xf numFmtId="0" fontId="1" fillId="13" borderId="87" xfId="0" applyFont="1" applyFill="1" applyBorder="1"/>
    <xf numFmtId="0" fontId="12" fillId="13" borderId="87" xfId="0" applyFont="1" applyFill="1" applyBorder="1" applyAlignment="1">
      <alignment horizontal="left" vertical="center"/>
    </xf>
    <xf numFmtId="0" fontId="11" fillId="13" borderId="1" xfId="0" applyFont="1" applyFill="1" applyBorder="1"/>
    <xf numFmtId="0" fontId="1" fillId="19" borderId="16" xfId="0" applyFont="1" applyFill="1" applyBorder="1" applyAlignment="1">
      <alignment horizontal="center"/>
    </xf>
    <xf numFmtId="0" fontId="4" fillId="10" borderId="1" xfId="0" applyFont="1" applyFill="1" applyBorder="1"/>
    <xf numFmtId="0" fontId="1" fillId="0" borderId="93" xfId="0" applyFont="1" applyBorder="1"/>
    <xf numFmtId="0" fontId="1" fillId="0" borderId="94" xfId="0" applyFont="1" applyBorder="1"/>
    <xf numFmtId="3" fontId="1" fillId="19" borderId="95" xfId="0" applyNumberFormat="1" applyFont="1" applyFill="1" applyBorder="1" applyAlignment="1">
      <alignment horizontal="right" wrapText="1"/>
    </xf>
    <xf numFmtId="3" fontId="1" fillId="19" borderId="96" xfId="0" applyNumberFormat="1" applyFont="1" applyFill="1" applyBorder="1"/>
    <xf numFmtId="0" fontId="1" fillId="0" borderId="97" xfId="0" applyFont="1" applyBorder="1"/>
    <xf numFmtId="9" fontId="1" fillId="19" borderId="98" xfId="0" applyNumberFormat="1" applyFont="1" applyFill="1" applyBorder="1" applyAlignment="1">
      <alignment horizontal="right" wrapText="1"/>
    </xf>
    <xf numFmtId="9" fontId="1" fillId="19" borderId="99" xfId="0" applyNumberFormat="1" applyFont="1" applyFill="1" applyBorder="1"/>
    <xf numFmtId="164" fontId="1" fillId="19" borderId="98" xfId="0" applyNumberFormat="1" applyFont="1" applyFill="1" applyBorder="1" applyAlignment="1">
      <alignment horizontal="right" wrapText="1"/>
    </xf>
    <xf numFmtId="164" fontId="1" fillId="19" borderId="99" xfId="0" applyNumberFormat="1" applyFont="1" applyFill="1" applyBorder="1"/>
    <xf numFmtId="0" fontId="1" fillId="19" borderId="98" xfId="0" applyFont="1" applyFill="1" applyBorder="1" applyAlignment="1">
      <alignment horizontal="right" wrapText="1"/>
    </xf>
    <xf numFmtId="1" fontId="1" fillId="19" borderId="99" xfId="0" applyNumberFormat="1" applyFont="1" applyFill="1" applyBorder="1"/>
    <xf numFmtId="0" fontId="1" fillId="0" borderId="100" xfId="0" applyFont="1" applyBorder="1"/>
    <xf numFmtId="0" fontId="1" fillId="0" borderId="101" xfId="0" applyFont="1" applyBorder="1"/>
    <xf numFmtId="0" fontId="1" fillId="19" borderId="102" xfId="0" applyFont="1" applyFill="1" applyBorder="1" applyAlignment="1">
      <alignment horizontal="right" wrapText="1"/>
    </xf>
    <xf numFmtId="0" fontId="1" fillId="19" borderId="103" xfId="0" applyFont="1" applyFill="1" applyBorder="1"/>
    <xf numFmtId="0" fontId="1" fillId="0" borderId="104" xfId="0" applyFont="1" applyBorder="1"/>
    <xf numFmtId="164" fontId="1" fillId="3" borderId="104" xfId="0" applyNumberFormat="1" applyFont="1" applyFill="1" applyBorder="1" applyAlignment="1">
      <alignment horizontal="right"/>
    </xf>
    <xf numFmtId="9" fontId="1" fillId="0" borderId="104" xfId="0" applyNumberFormat="1" applyFont="1" applyBorder="1" applyAlignment="1">
      <alignment horizontal="center"/>
    </xf>
    <xf numFmtId="0" fontId="1" fillId="23" borderId="1" xfId="0" applyFont="1" applyFill="1" applyBorder="1"/>
    <xf numFmtId="0" fontId="30" fillId="10" borderId="1" xfId="0" applyFont="1" applyFill="1" applyBorder="1" applyAlignment="1">
      <alignment vertical="center"/>
    </xf>
    <xf numFmtId="0" fontId="18" fillId="10" borderId="1" xfId="0" applyFont="1" applyFill="1" applyBorder="1"/>
    <xf numFmtId="165" fontId="1" fillId="0" borderId="104" xfId="0" applyNumberFormat="1" applyFont="1" applyBorder="1"/>
    <xf numFmtId="0" fontId="18" fillId="10" borderId="1" xfId="0" applyFont="1" applyFill="1" applyBorder="1" applyAlignment="1">
      <alignment horizontal="center" vertical="top" wrapText="1"/>
    </xf>
    <xf numFmtId="164" fontId="1" fillId="0" borderId="104" xfId="0" applyNumberFormat="1" applyFont="1" applyBorder="1"/>
    <xf numFmtId="0" fontId="1" fillId="10" borderId="1" xfId="0" applyFont="1" applyFill="1" applyBorder="1" applyAlignment="1">
      <alignment horizontal="center"/>
    </xf>
    <xf numFmtId="1" fontId="1" fillId="0" borderId="0" xfId="0" applyNumberFormat="1" applyFont="1"/>
    <xf numFmtId="0" fontId="1" fillId="0" borderId="106" xfId="0" applyFont="1" applyBorder="1"/>
    <xf numFmtId="0" fontId="1" fillId="0" borderId="107" xfId="0" applyFont="1" applyBorder="1"/>
    <xf numFmtId="164" fontId="1" fillId="19" borderId="108" xfId="0" applyNumberFormat="1" applyFont="1" applyFill="1" applyBorder="1"/>
    <xf numFmtId="166" fontId="1" fillId="19" borderId="108" xfId="0" applyNumberFormat="1" applyFont="1" applyFill="1" applyBorder="1"/>
    <xf numFmtId="1" fontId="1" fillId="19" borderId="96" xfId="0" applyNumberFormat="1" applyFont="1" applyFill="1" applyBorder="1"/>
    <xf numFmtId="9" fontId="1" fillId="19" borderId="103" xfId="0" applyNumberFormat="1" applyFont="1" applyFill="1" applyBorder="1"/>
    <xf numFmtId="9" fontId="1" fillId="19" borderId="96" xfId="0" applyNumberFormat="1" applyFont="1" applyFill="1" applyBorder="1"/>
    <xf numFmtId="0" fontId="18" fillId="10" borderId="109" xfId="0" applyFont="1" applyFill="1" applyBorder="1" applyAlignment="1">
      <alignment vertical="top" wrapText="1"/>
    </xf>
    <xf numFmtId="168" fontId="1" fillId="19" borderId="108" xfId="0" applyNumberFormat="1" applyFont="1" applyFill="1" applyBorder="1"/>
    <xf numFmtId="169" fontId="1" fillId="19" borderId="103" xfId="0" applyNumberFormat="1" applyFont="1" applyFill="1" applyBorder="1"/>
    <xf numFmtId="0" fontId="1" fillId="19" borderId="96" xfId="0" applyFont="1" applyFill="1" applyBorder="1"/>
    <xf numFmtId="166" fontId="1" fillId="19" borderId="103" xfId="0" applyNumberFormat="1" applyFont="1" applyFill="1" applyBorder="1"/>
    <xf numFmtId="9" fontId="1" fillId="19" borderId="108" xfId="0" applyNumberFormat="1" applyFont="1" applyFill="1" applyBorder="1"/>
    <xf numFmtId="0" fontId="21" fillId="10" borderId="1" xfId="0" applyFont="1" applyFill="1" applyBorder="1"/>
    <xf numFmtId="9" fontId="1" fillId="19" borderId="1" xfId="0" applyNumberFormat="1" applyFont="1" applyFill="1" applyBorder="1"/>
    <xf numFmtId="0" fontId="12" fillId="0" borderId="0" xfId="0" applyFont="1" applyAlignment="1">
      <alignment horizontal="left" vertical="center"/>
    </xf>
    <xf numFmtId="166" fontId="1" fillId="19" borderId="99" xfId="0" applyNumberFormat="1" applyFont="1" applyFill="1" applyBorder="1"/>
    <xf numFmtId="0" fontId="11" fillId="13" borderId="1" xfId="0" applyFont="1" applyFill="1" applyBorder="1" applyAlignment="1">
      <alignment vertical="center"/>
    </xf>
    <xf numFmtId="0" fontId="11" fillId="13" borderId="1" xfId="0" applyFont="1" applyFill="1" applyBorder="1" applyAlignment="1">
      <alignment vertical="center" wrapText="1"/>
    </xf>
    <xf numFmtId="0" fontId="31" fillId="6" borderId="1" xfId="0" applyFont="1" applyFill="1" applyBorder="1"/>
    <xf numFmtId="166" fontId="1" fillId="19" borderId="104" xfId="0" applyNumberFormat="1" applyFont="1" applyFill="1" applyBorder="1"/>
    <xf numFmtId="3" fontId="1" fillId="0" borderId="0" xfId="0" applyNumberFormat="1" applyFont="1"/>
    <xf numFmtId="3" fontId="1" fillId="9" borderId="1" xfId="0" applyNumberFormat="1" applyFont="1" applyFill="1" applyBorder="1"/>
    <xf numFmtId="9" fontId="1" fillId="9" borderId="1" xfId="0" applyNumberFormat="1" applyFont="1" applyFill="1" applyBorder="1"/>
    <xf numFmtId="1" fontId="1" fillId="9" borderId="1" xfId="0" applyNumberFormat="1" applyFont="1" applyFill="1" applyBorder="1"/>
    <xf numFmtId="0" fontId="1" fillId="9" borderId="1" xfId="0" applyFont="1" applyFill="1" applyBorder="1"/>
    <xf numFmtId="0" fontId="21" fillId="21" borderId="1" xfId="0" applyFont="1" applyFill="1" applyBorder="1"/>
    <xf numFmtId="166" fontId="21" fillId="21" borderId="1" xfId="0" applyNumberFormat="1" applyFont="1" applyFill="1" applyBorder="1"/>
    <xf numFmtId="0" fontId="1" fillId="0" borderId="0" xfId="0" applyFont="1" applyAlignment="1">
      <alignment horizontal="right"/>
    </xf>
    <xf numFmtId="0" fontId="1" fillId="3" borderId="1" xfId="0" applyFont="1" applyFill="1" applyBorder="1" applyAlignment="1">
      <alignment horizontal="right"/>
    </xf>
    <xf numFmtId="1" fontId="1" fillId="0" borderId="0" xfId="0" applyNumberFormat="1" applyFont="1" applyAlignment="1">
      <alignment horizontal="right"/>
    </xf>
    <xf numFmtId="1" fontId="1" fillId="3" borderId="1" xfId="0" applyNumberFormat="1" applyFont="1" applyFill="1" applyBorder="1" applyAlignment="1">
      <alignment horizontal="right"/>
    </xf>
    <xf numFmtId="0" fontId="1" fillId="24" borderId="1" xfId="0" applyFont="1" applyFill="1" applyBorder="1"/>
    <xf numFmtId="0" fontId="1" fillId="8" borderId="110" xfId="0" applyFont="1" applyFill="1" applyBorder="1"/>
    <xf numFmtId="0" fontId="12" fillId="8" borderId="110" xfId="0" applyFont="1" applyFill="1" applyBorder="1" applyAlignment="1">
      <alignment horizontal="left" vertical="center"/>
    </xf>
    <xf numFmtId="166" fontId="1" fillId="8" borderId="110" xfId="0" applyNumberFormat="1" applyFont="1" applyFill="1" applyBorder="1"/>
    <xf numFmtId="0" fontId="32" fillId="24" borderId="1" xfId="0" applyFont="1" applyFill="1" applyBorder="1" applyAlignment="1">
      <alignment horizontal="center"/>
    </xf>
    <xf numFmtId="0" fontId="17" fillId="0" borderId="0" xfId="0" applyFont="1"/>
    <xf numFmtId="0" fontId="11" fillId="18" borderId="1" xfId="0" applyFont="1" applyFill="1" applyBorder="1" applyAlignment="1">
      <alignment vertical="center" wrapText="1"/>
    </xf>
    <xf numFmtId="166" fontId="11" fillId="18" borderId="1" xfId="0" applyNumberFormat="1" applyFont="1" applyFill="1" applyBorder="1" applyAlignment="1">
      <alignment vertical="center" wrapText="1"/>
    </xf>
    <xf numFmtId="169" fontId="1" fillId="0" borderId="0" xfId="0" applyNumberFormat="1" applyFont="1"/>
    <xf numFmtId="170" fontId="1" fillId="0" borderId="0" xfId="0" applyNumberFormat="1" applyFont="1"/>
    <xf numFmtId="164" fontId="1" fillId="0" borderId="0" xfId="0" applyNumberFormat="1" applyFont="1"/>
    <xf numFmtId="166" fontId="1" fillId="19" borderId="1" xfId="0" applyNumberFormat="1" applyFont="1" applyFill="1" applyBorder="1"/>
    <xf numFmtId="0" fontId="18" fillId="21" borderId="1" xfId="0" applyFont="1" applyFill="1" applyBorder="1"/>
    <xf numFmtId="166" fontId="18" fillId="21" borderId="1" xfId="0" applyNumberFormat="1" applyFont="1" applyFill="1" applyBorder="1"/>
    <xf numFmtId="0" fontId="30" fillId="25" borderId="1" xfId="0" applyFont="1" applyFill="1" applyBorder="1" applyAlignment="1">
      <alignment vertical="center"/>
    </xf>
    <xf numFmtId="0" fontId="18" fillId="25" borderId="1" xfId="0" applyFont="1" applyFill="1" applyBorder="1"/>
    <xf numFmtId="0" fontId="21" fillId="25" borderId="39" xfId="0" applyFont="1" applyFill="1" applyBorder="1" applyAlignment="1">
      <alignment horizontal="center"/>
    </xf>
    <xf numFmtId="0" fontId="21" fillId="25" borderId="40" xfId="0" applyFont="1" applyFill="1" applyBorder="1" applyAlignment="1">
      <alignment horizontal="center"/>
    </xf>
    <xf numFmtId="164" fontId="1" fillId="0" borderId="94" xfId="0" applyNumberFormat="1" applyFont="1" applyBorder="1"/>
    <xf numFmtId="164" fontId="1" fillId="0" borderId="111" xfId="0" applyNumberFormat="1" applyFont="1" applyBorder="1"/>
    <xf numFmtId="164" fontId="1" fillId="0" borderId="112" xfId="0" applyNumberFormat="1" applyFont="1" applyBorder="1"/>
    <xf numFmtId="0" fontId="11" fillId="8" borderId="113" xfId="0" applyFont="1" applyFill="1" applyBorder="1"/>
    <xf numFmtId="164" fontId="11" fillId="8" borderId="114" xfId="0" applyNumberFormat="1" applyFont="1" applyFill="1" applyBorder="1"/>
    <xf numFmtId="164" fontId="11" fillId="8" borderId="103" xfId="0" applyNumberFormat="1" applyFont="1" applyFill="1" applyBorder="1"/>
    <xf numFmtId="164" fontId="21" fillId="21" borderId="1" xfId="0" applyNumberFormat="1" applyFont="1" applyFill="1" applyBorder="1"/>
    <xf numFmtId="0" fontId="11" fillId="0" borderId="106" xfId="0" applyFont="1" applyBorder="1"/>
    <xf numFmtId="9" fontId="1" fillId="19" borderId="108" xfId="0" applyNumberFormat="1" applyFont="1" applyFill="1" applyBorder="1" applyAlignment="1">
      <alignment horizontal="center"/>
    </xf>
    <xf numFmtId="0" fontId="11" fillId="0" borderId="104" xfId="0" applyFont="1" applyBorder="1"/>
    <xf numFmtId="164" fontId="11" fillId="0" borderId="107" xfId="0" applyNumberFormat="1" applyFont="1" applyBorder="1"/>
    <xf numFmtId="164" fontId="11" fillId="0" borderId="115" xfId="0" applyNumberFormat="1" applyFont="1" applyBorder="1"/>
    <xf numFmtId="164" fontId="11" fillId="18" borderId="1" xfId="0" applyNumberFormat="1" applyFont="1" applyFill="1" applyBorder="1" applyAlignment="1">
      <alignment vertical="center" wrapText="1"/>
    </xf>
    <xf numFmtId="164" fontId="1" fillId="19" borderId="1" xfId="0" applyNumberFormat="1" applyFont="1" applyFill="1" applyBorder="1"/>
    <xf numFmtId="0" fontId="11" fillId="18" borderId="39" xfId="0" applyFont="1" applyFill="1" applyBorder="1" applyAlignment="1">
      <alignment horizontal="center"/>
    </xf>
    <xf numFmtId="0" fontId="11" fillId="18" borderId="40" xfId="0" applyFont="1" applyFill="1" applyBorder="1" applyAlignment="1">
      <alignment horizontal="center"/>
    </xf>
    <xf numFmtId="0" fontId="11" fillId="0" borderId="0" xfId="0" applyFont="1" applyAlignment="1">
      <alignment vertical="center" wrapText="1"/>
    </xf>
    <xf numFmtId="164" fontId="1" fillId="0" borderId="0" xfId="0" applyNumberFormat="1" applyFont="1" applyAlignment="1">
      <alignment horizontal="right"/>
    </xf>
    <xf numFmtId="0" fontId="12" fillId="8" borderId="110" xfId="0" applyFont="1" applyFill="1" applyBorder="1" applyAlignment="1">
      <alignment vertical="center"/>
    </xf>
    <xf numFmtId="165" fontId="1" fillId="0" borderId="0" xfId="0" applyNumberFormat="1" applyFont="1" applyAlignment="1">
      <alignment horizontal="center"/>
    </xf>
    <xf numFmtId="0" fontId="11" fillId="18" borderId="118" xfId="0" applyFont="1" applyFill="1" applyBorder="1" applyAlignment="1">
      <alignment horizontal="center"/>
    </xf>
    <xf numFmtId="0" fontId="11" fillId="18" borderId="119" xfId="0" applyFont="1" applyFill="1" applyBorder="1"/>
    <xf numFmtId="165" fontId="11" fillId="18" borderId="119" xfId="0" applyNumberFormat="1" applyFont="1" applyFill="1" applyBorder="1" applyAlignment="1">
      <alignment horizontal="center"/>
    </xf>
    <xf numFmtId="0" fontId="11" fillId="18" borderId="119" xfId="0" applyFont="1" applyFill="1" applyBorder="1" applyAlignment="1">
      <alignment horizontal="center"/>
    </xf>
    <xf numFmtId="0" fontId="1" fillId="0" borderId="97" xfId="0" applyFont="1" applyBorder="1" applyAlignment="1">
      <alignment horizontal="center"/>
    </xf>
    <xf numFmtId="165" fontId="1" fillId="19" borderId="1" xfId="0" applyNumberFormat="1" applyFont="1" applyFill="1" applyBorder="1"/>
    <xf numFmtId="165" fontId="1" fillId="0" borderId="112" xfId="0" applyNumberFormat="1" applyFont="1" applyBorder="1"/>
    <xf numFmtId="165" fontId="1" fillId="6" borderId="1" xfId="0" applyNumberFormat="1" applyFont="1" applyFill="1" applyBorder="1"/>
    <xf numFmtId="165" fontId="1" fillId="6" borderId="99" xfId="0" applyNumberFormat="1" applyFont="1" applyFill="1" applyBorder="1"/>
    <xf numFmtId="165" fontId="11" fillId="0" borderId="0" xfId="0" applyNumberFormat="1" applyFont="1" applyAlignment="1">
      <alignment horizontal="center"/>
    </xf>
    <xf numFmtId="0" fontId="1" fillId="19" borderId="1" xfId="0" applyFont="1" applyFill="1" applyBorder="1" applyAlignment="1">
      <alignment horizontal="left"/>
    </xf>
    <xf numFmtId="0" fontId="1" fillId="0" borderId="100" xfId="0" applyFont="1" applyBorder="1" applyAlignment="1">
      <alignment horizontal="center"/>
    </xf>
    <xf numFmtId="165" fontId="1" fillId="0" borderId="101" xfId="0" applyNumberFormat="1" applyFont="1" applyBorder="1" applyAlignment="1">
      <alignment horizontal="center"/>
    </xf>
    <xf numFmtId="165" fontId="1" fillId="19" borderId="114" xfId="0" applyNumberFormat="1" applyFont="1" applyFill="1" applyBorder="1"/>
    <xf numFmtId="0" fontId="1" fillId="19" borderId="114" xfId="0" applyFont="1" applyFill="1" applyBorder="1"/>
    <xf numFmtId="165" fontId="1" fillId="6" borderId="114" xfId="0" applyNumberFormat="1" applyFont="1" applyFill="1" applyBorder="1"/>
    <xf numFmtId="165" fontId="1" fillId="6" borderId="103" xfId="0" applyNumberFormat="1" applyFont="1" applyFill="1" applyBorder="1"/>
    <xf numFmtId="0" fontId="11" fillId="26" borderId="1" xfId="0" applyFont="1" applyFill="1" applyBorder="1"/>
    <xf numFmtId="164" fontId="11" fillId="26" borderId="1" xfId="0" applyNumberFormat="1" applyFont="1" applyFill="1" applyBorder="1"/>
    <xf numFmtId="0" fontId="11" fillId="18" borderId="1" xfId="0" applyFont="1" applyFill="1" applyBorder="1" applyAlignment="1">
      <alignment horizontal="center"/>
    </xf>
    <xf numFmtId="0" fontId="11" fillId="18" borderId="1" xfId="0" applyFont="1" applyFill="1" applyBorder="1"/>
    <xf numFmtId="165" fontId="11" fillId="18" borderId="1" xfId="0" applyNumberFormat="1" applyFont="1" applyFill="1" applyBorder="1" applyAlignment="1">
      <alignment horizontal="center"/>
    </xf>
    <xf numFmtId="0" fontId="1" fillId="0" borderId="93" xfId="0" applyFont="1" applyBorder="1" applyAlignment="1">
      <alignment horizontal="center"/>
    </xf>
    <xf numFmtId="165" fontId="1" fillId="0" borderId="94" xfId="0" applyNumberFormat="1" applyFont="1" applyBorder="1"/>
    <xf numFmtId="165" fontId="1" fillId="19" borderId="119" xfId="0" applyNumberFormat="1" applyFont="1" applyFill="1" applyBorder="1"/>
    <xf numFmtId="0" fontId="1" fillId="19" borderId="119" xfId="0" applyFont="1" applyFill="1" applyBorder="1"/>
    <xf numFmtId="0" fontId="11" fillId="19" borderId="1" xfId="0" applyFont="1" applyFill="1" applyBorder="1" applyAlignment="1">
      <alignment horizontal="center"/>
    </xf>
    <xf numFmtId="0" fontId="4" fillId="3" borderId="2" xfId="0" applyFont="1" applyFill="1" applyBorder="1" applyAlignment="1">
      <alignment horizontal="left" vertical="center" wrapText="1"/>
    </xf>
    <xf numFmtId="0" fontId="5" fillId="0" borderId="3" xfId="0" applyFont="1" applyBorder="1"/>
    <xf numFmtId="0" fontId="5" fillId="0" borderId="4" xfId="0" applyFont="1" applyBorder="1"/>
    <xf numFmtId="0" fontId="1" fillId="6" borderId="5" xfId="0" applyFont="1" applyFill="1" applyBorder="1" applyAlignment="1">
      <alignment horizontal="left" wrapText="1"/>
    </xf>
    <xf numFmtId="0" fontId="5" fillId="0" borderId="6" xfId="0" applyFont="1" applyBorder="1"/>
    <xf numFmtId="0" fontId="5" fillId="0" borderId="7" xfId="0" applyFont="1" applyBorder="1"/>
    <xf numFmtId="0" fontId="5" fillId="0" borderId="8" xfId="0" applyFont="1" applyBorder="1"/>
    <xf numFmtId="0" fontId="5" fillId="0" borderId="9" xfId="0" applyFont="1" applyBorder="1"/>
    <xf numFmtId="0" fontId="5" fillId="0" borderId="10" xfId="0" applyFont="1" applyBorder="1"/>
    <xf numFmtId="0" fontId="1" fillId="6" borderId="5" xfId="0" applyFont="1" applyFill="1" applyBorder="1" applyAlignment="1">
      <alignment horizontal="left" vertical="center" wrapText="1"/>
    </xf>
    <xf numFmtId="0" fontId="5" fillId="0" borderId="11" xfId="0" applyFont="1" applyBorder="1"/>
    <xf numFmtId="0" fontId="0" fillId="0" borderId="0" xfId="0"/>
    <xf numFmtId="0" fontId="5" fillId="0" borderId="12" xfId="0" applyFont="1" applyBorder="1"/>
    <xf numFmtId="164" fontId="17" fillId="11" borderId="22" xfId="0" applyNumberFormat="1" applyFont="1" applyFill="1" applyBorder="1" applyAlignment="1">
      <alignment horizontal="center" vertical="center"/>
    </xf>
    <xf numFmtId="0" fontId="5" fillId="0" borderId="24" xfId="0" applyFont="1" applyBorder="1"/>
    <xf numFmtId="0" fontId="5" fillId="0" borderId="25" xfId="0" applyFont="1" applyBorder="1"/>
    <xf numFmtId="9" fontId="17" fillId="11" borderId="22" xfId="0" applyNumberFormat="1" applyFont="1" applyFill="1" applyBorder="1" applyAlignment="1">
      <alignment horizontal="center" vertical="center"/>
    </xf>
    <xf numFmtId="9" fontId="17" fillId="8" borderId="22" xfId="0" applyNumberFormat="1" applyFont="1" applyFill="1" applyBorder="1" applyAlignment="1">
      <alignment horizontal="center" vertical="center"/>
    </xf>
    <xf numFmtId="0" fontId="17" fillId="8" borderId="5" xfId="0" applyFont="1" applyFill="1" applyBorder="1" applyAlignment="1">
      <alignment horizontal="center" vertical="center"/>
    </xf>
    <xf numFmtId="0" fontId="18" fillId="10" borderId="22" xfId="0" applyFont="1" applyFill="1" applyBorder="1" applyAlignment="1">
      <alignment horizontal="left" vertical="top" wrapText="1"/>
    </xf>
    <xf numFmtId="0" fontId="18" fillId="12" borderId="41" xfId="0" applyFont="1" applyFill="1" applyBorder="1" applyAlignment="1">
      <alignment horizontal="left" vertical="top" wrapText="1"/>
    </xf>
    <xf numFmtId="0" fontId="5" fillId="0" borderId="44" xfId="0" applyFont="1" applyBorder="1"/>
    <xf numFmtId="0" fontId="5" fillId="0" borderId="54" xfId="0" applyFont="1" applyBorder="1"/>
    <xf numFmtId="0" fontId="1" fillId="0" borderId="45" xfId="0" applyFont="1" applyBorder="1" applyAlignment="1">
      <alignment horizontal="center" vertical="center"/>
    </xf>
    <xf numFmtId="0" fontId="5" fillId="0" borderId="45" xfId="0" applyFont="1" applyBorder="1"/>
    <xf numFmtId="0" fontId="1" fillId="19" borderId="66" xfId="0" applyFont="1" applyFill="1" applyBorder="1" applyAlignment="1">
      <alignment horizontal="center" vertical="center"/>
    </xf>
    <xf numFmtId="0" fontId="5" fillId="0" borderId="64" xfId="0" applyFont="1" applyBorder="1"/>
    <xf numFmtId="0" fontId="8" fillId="20" borderId="59" xfId="0" applyFont="1" applyFill="1" applyBorder="1" applyAlignment="1">
      <alignment horizontal="center" vertical="center"/>
    </xf>
    <xf numFmtId="0" fontId="5" fillId="0" borderId="67" xfId="0" applyFont="1" applyBorder="1"/>
    <xf numFmtId="0" fontId="5" fillId="0" borderId="60" xfId="0" applyFont="1" applyBorder="1"/>
    <xf numFmtId="0" fontId="5" fillId="0" borderId="63" xfId="0" applyFont="1" applyBorder="1"/>
    <xf numFmtId="164" fontId="8" fillId="20" borderId="68" xfId="0" applyNumberFormat="1" applyFont="1" applyFill="1" applyBorder="1" applyAlignment="1">
      <alignment horizontal="center" vertical="center"/>
    </xf>
    <xf numFmtId="0" fontId="5" fillId="0" borderId="69" xfId="0" applyFont="1" applyBorder="1"/>
    <xf numFmtId="0" fontId="5" fillId="0" borderId="70" xfId="0" applyFont="1" applyBorder="1"/>
    <xf numFmtId="0" fontId="1" fillId="20" borderId="2" xfId="0" applyFont="1" applyFill="1" applyBorder="1" applyAlignment="1">
      <alignment horizontal="right" vertical="center"/>
    </xf>
    <xf numFmtId="164" fontId="1" fillId="20" borderId="2" xfId="0" applyNumberFormat="1" applyFont="1" applyFill="1" applyBorder="1" applyAlignment="1">
      <alignment horizontal="center"/>
    </xf>
    <xf numFmtId="0" fontId="5" fillId="0" borderId="71" xfId="0" applyFont="1" applyBorder="1"/>
    <xf numFmtId="0" fontId="1" fillId="20" borderId="2" xfId="0" applyFont="1" applyFill="1" applyBorder="1" applyAlignment="1">
      <alignment horizontal="right"/>
    </xf>
    <xf numFmtId="0" fontId="11" fillId="16" borderId="59" xfId="0" applyFont="1" applyFill="1" applyBorder="1" applyAlignment="1">
      <alignment horizontal="left" vertical="center"/>
    </xf>
    <xf numFmtId="164" fontId="11" fillId="16" borderId="61" xfId="0" applyNumberFormat="1" applyFont="1" applyFill="1" applyBorder="1" applyAlignment="1">
      <alignment horizontal="center" vertical="center"/>
    </xf>
    <xf numFmtId="0" fontId="11" fillId="8" borderId="62" xfId="0" applyFont="1" applyFill="1" applyBorder="1" applyAlignment="1">
      <alignment horizontal="left" vertical="center"/>
    </xf>
    <xf numFmtId="0" fontId="5" fillId="0" borderId="65" xfId="0" applyFont="1" applyBorder="1"/>
    <xf numFmtId="164" fontId="11" fillId="8" borderId="61" xfId="0" applyNumberFormat="1" applyFont="1" applyFill="1" applyBorder="1" applyAlignment="1">
      <alignment horizontal="center" vertical="center"/>
    </xf>
    <xf numFmtId="0" fontId="11" fillId="11" borderId="62" xfId="0" applyFont="1" applyFill="1" applyBorder="1" applyAlignment="1">
      <alignment horizontal="left" vertical="center"/>
    </xf>
    <xf numFmtId="164" fontId="11" fillId="11" borderId="61" xfId="0" applyNumberFormat="1" applyFont="1" applyFill="1" applyBorder="1" applyAlignment="1">
      <alignment horizontal="center" vertical="center"/>
    </xf>
    <xf numFmtId="0" fontId="1" fillId="14" borderId="22" xfId="0" applyFont="1" applyFill="1" applyBorder="1" applyAlignment="1">
      <alignment horizontal="left" vertical="top" wrapText="1"/>
    </xf>
    <xf numFmtId="164" fontId="1" fillId="0" borderId="84" xfId="0" applyNumberFormat="1" applyFont="1" applyBorder="1" applyAlignment="1">
      <alignment horizontal="center"/>
    </xf>
    <xf numFmtId="0" fontId="5" fillId="0" borderId="84" xfId="0" applyFont="1" applyBorder="1"/>
    <xf numFmtId="0" fontId="5" fillId="0" borderId="85" xfId="0" applyFont="1" applyBorder="1"/>
    <xf numFmtId="0" fontId="4" fillId="22" borderId="75" xfId="0" applyFont="1" applyFill="1" applyBorder="1" applyAlignment="1">
      <alignment horizontal="center"/>
    </xf>
    <xf numFmtId="0" fontId="5" fillId="0" borderId="76" xfId="0" applyFont="1" applyBorder="1"/>
    <xf numFmtId="0" fontId="5" fillId="0" borderId="77" xfId="0" applyFont="1" applyBorder="1"/>
    <xf numFmtId="164" fontId="1" fillId="19" borderId="2" xfId="0" applyNumberFormat="1" applyFont="1" applyFill="1" applyBorder="1" applyAlignment="1">
      <alignment horizontal="right"/>
    </xf>
    <xf numFmtId="0" fontId="5" fillId="0" borderId="81" xfId="0" applyFont="1" applyBorder="1"/>
    <xf numFmtId="164" fontId="1" fillId="19" borderId="2" xfId="0" applyNumberFormat="1" applyFont="1" applyFill="1" applyBorder="1" applyAlignment="1">
      <alignment horizontal="center"/>
    </xf>
    <xf numFmtId="0" fontId="1" fillId="19" borderId="2" xfId="0" applyFont="1" applyFill="1" applyBorder="1" applyAlignment="1">
      <alignment horizontal="right" vertical="center"/>
    </xf>
    <xf numFmtId="0" fontId="1" fillId="19" borderId="2" xfId="0" applyFont="1" applyFill="1" applyBorder="1" applyAlignment="1">
      <alignment horizontal="center"/>
    </xf>
    <xf numFmtId="9" fontId="1" fillId="19" borderId="2" xfId="0" applyNumberFormat="1" applyFont="1" applyFill="1" applyBorder="1" applyAlignment="1">
      <alignment horizontal="right" vertical="center"/>
    </xf>
    <xf numFmtId="9" fontId="1" fillId="19" borderId="2" xfId="0" applyNumberFormat="1" applyFont="1" applyFill="1" applyBorder="1" applyAlignment="1">
      <alignment horizontal="center"/>
    </xf>
    <xf numFmtId="0" fontId="1" fillId="0" borderId="0" xfId="0" applyFont="1" applyAlignment="1">
      <alignment horizontal="center"/>
    </xf>
    <xf numFmtId="0" fontId="5" fillId="0" borderId="82" xfId="0" applyFont="1" applyBorder="1"/>
    <xf numFmtId="0" fontId="15" fillId="10" borderId="5" xfId="0" applyFont="1" applyFill="1" applyBorder="1" applyAlignment="1">
      <alignment horizontal="center" vertical="center"/>
    </xf>
    <xf numFmtId="0" fontId="5" fillId="0" borderId="89" xfId="0" applyFont="1" applyBorder="1"/>
    <xf numFmtId="0" fontId="5" fillId="0" borderId="90" xfId="0" applyFont="1" applyBorder="1"/>
    <xf numFmtId="0" fontId="5" fillId="0" borderId="91" xfId="0" applyFont="1" applyBorder="1"/>
    <xf numFmtId="0" fontId="18" fillId="10" borderId="88" xfId="0" applyFont="1" applyFill="1" applyBorder="1" applyAlignment="1">
      <alignment horizontal="left" vertical="top" wrapText="1"/>
    </xf>
    <xf numFmtId="0" fontId="5" fillId="0" borderId="92" xfId="0" applyFont="1" applyBorder="1"/>
    <xf numFmtId="0" fontId="5" fillId="0" borderId="105" xfId="0" applyFont="1" applyBorder="1"/>
    <xf numFmtId="0" fontId="18" fillId="10" borderId="22" xfId="0" applyFont="1" applyFill="1" applyBorder="1" applyAlignment="1">
      <alignment horizontal="center" vertical="top" wrapText="1"/>
    </xf>
    <xf numFmtId="0" fontId="1" fillId="9" borderId="2" xfId="0" applyFont="1" applyFill="1" applyBorder="1" applyAlignment="1">
      <alignment horizontal="center"/>
    </xf>
    <xf numFmtId="0" fontId="15" fillId="25" borderId="5" xfId="0" applyFont="1" applyFill="1" applyBorder="1" applyAlignment="1">
      <alignment horizontal="center" vertical="center"/>
    </xf>
    <xf numFmtId="0" fontId="1" fillId="24" borderId="22" xfId="0" applyFont="1" applyFill="1" applyBorder="1" applyAlignment="1">
      <alignment horizontal="left" vertical="top" wrapText="1"/>
    </xf>
    <xf numFmtId="164" fontId="15" fillId="25" borderId="5" xfId="0" applyNumberFormat="1" applyFont="1" applyFill="1" applyBorder="1" applyAlignment="1">
      <alignment horizontal="center" vertical="center"/>
    </xf>
    <xf numFmtId="0" fontId="15" fillId="25" borderId="22" xfId="0" applyFont="1" applyFill="1" applyBorder="1" applyAlignment="1">
      <alignment horizontal="center" vertical="center"/>
    </xf>
    <xf numFmtId="166" fontId="15" fillId="25" borderId="22" xfId="0" applyNumberFormat="1" applyFont="1" applyFill="1" applyBorder="1" applyAlignment="1">
      <alignment horizontal="center" vertical="center"/>
    </xf>
    <xf numFmtId="164" fontId="15" fillId="25" borderId="22" xfId="0" applyNumberFormat="1" applyFont="1" applyFill="1" applyBorder="1" applyAlignment="1">
      <alignment horizontal="center" vertical="center"/>
    </xf>
    <xf numFmtId="0" fontId="5" fillId="0" borderId="116" xfId="0" applyFont="1" applyBorder="1"/>
    <xf numFmtId="0" fontId="5" fillId="0" borderId="101" xfId="0" applyFont="1" applyBorder="1"/>
    <xf numFmtId="0" fontId="5" fillId="0" borderId="117" xfId="0" applyFont="1" applyBorder="1"/>
  </cellXfs>
  <cellStyles count="1">
    <cellStyle name="Normal" xfId="0" builtinId="0"/>
  </cellStyles>
  <dxfs count="32">
    <dxf>
      <fill>
        <patternFill patternType="solid">
          <fgColor rgb="FFE8E8E8"/>
          <bgColor rgb="FFE8E8E8"/>
        </patternFill>
      </fill>
    </dxf>
    <dxf>
      <fill>
        <patternFill patternType="solid">
          <fgColor rgb="FFBFBFBF"/>
          <bgColor rgb="FFBFBFBF"/>
        </patternFill>
      </fill>
    </dxf>
    <dxf>
      <fill>
        <patternFill patternType="solid">
          <fgColor theme="1"/>
          <bgColor theme="1"/>
        </patternFill>
      </fill>
    </dxf>
    <dxf>
      <fill>
        <patternFill patternType="solid">
          <fgColor rgb="FFBFBFBF"/>
          <bgColor rgb="FFBFBFBF"/>
        </patternFill>
      </fill>
    </dxf>
    <dxf>
      <fill>
        <patternFill patternType="solid">
          <fgColor theme="1"/>
          <bgColor theme="1"/>
        </patternFill>
      </fill>
    </dxf>
    <dxf>
      <fill>
        <patternFill patternType="solid">
          <fgColor rgb="FFBFBFBF"/>
          <bgColor rgb="FFBFBFBF"/>
        </patternFill>
      </fill>
    </dxf>
    <dxf>
      <fill>
        <patternFill patternType="solid">
          <fgColor theme="1"/>
          <bgColor theme="1"/>
        </patternFill>
      </fill>
    </dxf>
    <dxf>
      <fill>
        <patternFill patternType="solid">
          <fgColor rgb="FFE8E8E8"/>
          <bgColor rgb="FFE8E8E8"/>
        </patternFill>
      </fill>
    </dxf>
    <dxf>
      <fill>
        <patternFill patternType="solid">
          <fgColor theme="1"/>
          <bgColor theme="1"/>
        </patternFill>
      </fill>
    </dxf>
    <dxf>
      <fill>
        <patternFill patternType="solid">
          <fgColor theme="1"/>
          <bgColor theme="1"/>
        </patternFill>
      </fill>
    </dxf>
    <dxf>
      <fill>
        <patternFill patternType="solid">
          <fgColor rgb="FFE8E8E8"/>
          <bgColor rgb="FFE8E8E8"/>
        </patternFill>
      </fill>
    </dxf>
    <dxf>
      <fill>
        <patternFill patternType="solid">
          <fgColor theme="1"/>
          <bgColor theme="1"/>
        </patternFill>
      </fill>
    </dxf>
    <dxf>
      <fill>
        <patternFill patternType="solid">
          <fgColor rgb="FFE8E8E8"/>
          <bgColor rgb="FFE8E8E8"/>
        </patternFill>
      </fill>
    </dxf>
    <dxf>
      <fill>
        <patternFill patternType="solid">
          <fgColor rgb="FFE8E8E8"/>
          <bgColor rgb="FFE8E8E8"/>
        </patternFill>
      </fill>
    </dxf>
    <dxf>
      <fill>
        <patternFill patternType="solid">
          <fgColor rgb="FFE8E8E8"/>
          <bgColor rgb="FFE8E8E8"/>
        </patternFill>
      </fill>
    </dxf>
    <dxf>
      <fill>
        <patternFill patternType="solid">
          <fgColor theme="1"/>
          <bgColor theme="1"/>
        </patternFill>
      </fill>
    </dxf>
    <dxf>
      <fill>
        <patternFill patternType="solid">
          <fgColor rgb="FFE8E8E8"/>
          <bgColor rgb="FFE8E8E8"/>
        </patternFill>
      </fill>
    </dxf>
    <dxf>
      <fill>
        <patternFill patternType="solid">
          <fgColor theme="1"/>
          <bgColor theme="1"/>
        </patternFill>
      </fill>
    </dxf>
    <dxf>
      <fill>
        <patternFill patternType="solid">
          <fgColor rgb="FFE8E8E8"/>
          <bgColor rgb="FFE8E8E8"/>
        </patternFill>
      </fill>
    </dxf>
    <dxf>
      <fill>
        <patternFill patternType="solid">
          <fgColor rgb="FFBFBFBF"/>
          <bgColor rgb="FFBFBFBF"/>
        </patternFill>
      </fill>
    </dxf>
    <dxf>
      <fill>
        <patternFill patternType="solid">
          <fgColor theme="1"/>
          <bgColor theme="1"/>
        </patternFill>
      </fill>
    </dxf>
    <dxf>
      <fill>
        <patternFill patternType="solid">
          <fgColor rgb="FFE8E8E8"/>
          <bgColor rgb="FFE8E8E8"/>
        </patternFill>
      </fill>
    </dxf>
    <dxf>
      <fill>
        <patternFill patternType="solid">
          <fgColor rgb="FFE8E8E8"/>
          <bgColor rgb="FFE8E8E8"/>
        </patternFill>
      </fill>
    </dxf>
    <dxf>
      <font>
        <color theme="9"/>
      </font>
      <fill>
        <patternFill patternType="none"/>
      </fill>
    </dxf>
    <dxf>
      <font>
        <color rgb="FFFF0000"/>
      </font>
      <fill>
        <patternFill patternType="none"/>
      </fill>
    </dxf>
    <dxf>
      <fill>
        <patternFill patternType="solid">
          <fgColor rgb="FFE8E8E8"/>
          <bgColor rgb="FFE8E8E8"/>
        </patternFill>
      </fill>
    </dxf>
    <dxf>
      <fill>
        <patternFill patternType="solid">
          <fgColor rgb="FFE8E8E8"/>
          <bgColor rgb="FFE8E8E8"/>
        </patternFill>
      </fill>
    </dxf>
    <dxf>
      <fill>
        <patternFill patternType="solid">
          <fgColor theme="1"/>
          <bgColor theme="1"/>
        </patternFill>
      </fill>
    </dxf>
    <dxf>
      <fill>
        <patternFill patternType="solid">
          <fgColor theme="1"/>
          <bgColor theme="1"/>
        </patternFill>
      </fill>
    </dxf>
    <dxf>
      <font>
        <color rgb="FF9C0006"/>
      </font>
      <fill>
        <patternFill patternType="none"/>
      </fill>
    </dxf>
    <dxf>
      <font>
        <color rgb="FF9C0006"/>
      </font>
      <fill>
        <patternFill patternType="none"/>
      </fill>
    </dxf>
    <dxf>
      <font>
        <color rgb="FF9C0006"/>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v>Gross Revenue</c:v>
          </c:tx>
          <c:spPr>
            <a:solidFill>
              <a:srgbClr val="156082"/>
            </a:solidFill>
            <a:ln cmpd="sng">
              <a:solidFill>
                <a:srgbClr val="000000"/>
              </a:solidFill>
            </a:ln>
          </c:spPr>
          <c:invertIfNegative val="1"/>
          <c:val>
            <c:numRef>
              <c:f>'📊 Financial Dashboard'!$F$28:$J$28</c:f>
              <c:numCache>
                <c:formatCode>_([$$-409]* #,##0_);_([$$-409]* \(#,##0\);_([$$-409]*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FD6A-4A9C-8CAF-6FAA136C9357}"/>
            </c:ext>
          </c:extLst>
        </c:ser>
        <c:dLbls>
          <c:showLegendKey val="0"/>
          <c:showVal val="0"/>
          <c:showCatName val="0"/>
          <c:showSerName val="0"/>
          <c:showPercent val="0"/>
          <c:showBubbleSize val="0"/>
        </c:dLbls>
        <c:gapWidth val="150"/>
        <c:axId val="1111957132"/>
        <c:axId val="1233277319"/>
      </c:barChart>
      <c:catAx>
        <c:axId val="1111957132"/>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233277319"/>
        <c:crosses val="autoZero"/>
        <c:auto val="1"/>
        <c:lblAlgn val="ctr"/>
        <c:lblOffset val="100"/>
        <c:noMultiLvlLbl val="1"/>
      </c:catAx>
      <c:valAx>
        <c:axId val="1233277319"/>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overlay val="0"/>
        </c:title>
        <c:numFmt formatCode="_([$$-409]* #,##0_);_([$$-409]* \(#,##0\);_([$$-409]* &quot;-&quot;??_);_(@_)" sourceLinked="1"/>
        <c:majorTickMark val="none"/>
        <c:minorTickMark val="none"/>
        <c:tickLblPos val="nextTo"/>
        <c:spPr>
          <a:ln/>
        </c:spPr>
        <c:txPr>
          <a:bodyPr/>
          <a:lstStyle/>
          <a:p>
            <a:pPr lvl="0">
              <a:defRPr sz="900" b="0" i="0">
                <a:solidFill>
                  <a:srgbClr val="000000"/>
                </a:solidFill>
                <a:latin typeface="+mn-lt"/>
              </a:defRPr>
            </a:pPr>
            <a:endParaRPr lang="en-US"/>
          </a:p>
        </c:txPr>
        <c:crossAx val="1111957132"/>
        <c:crosses val="autoZero"/>
        <c:crossBetween val="between"/>
      </c:valAx>
    </c:plotArea>
    <c:legend>
      <c:legendPos val="t"/>
      <c:overlay val="0"/>
      <c:txPr>
        <a:bodyPr/>
        <a:lstStyle/>
        <a:p>
          <a:pPr lvl="0" rtl="0">
            <a:defRPr sz="1000"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manualLayout>
          <c:xMode val="edge"/>
          <c:yMode val="edge"/>
          <c:x val="7.2406092681037815E-2"/>
          <c:y val="0.12370527518257109"/>
          <c:w val="0.90505292371240476"/>
          <c:h val="0.81929990616457915"/>
        </c:manualLayout>
      </c:layout>
      <c:barChart>
        <c:barDir val="col"/>
        <c:grouping val="percentStacked"/>
        <c:varyColors val="1"/>
        <c:ser>
          <c:idx val="0"/>
          <c:order val="0"/>
          <c:invertIfNegative val="1"/>
          <c:cat>
            <c:strRef>
              <c:f>'📊 Financial Dashboard'!$F$49:$J$49</c:f>
              <c:strCache>
                <c:ptCount val="5"/>
                <c:pt idx="0">
                  <c:v>-</c:v>
                </c:pt>
                <c:pt idx="1">
                  <c:v>-</c:v>
                </c:pt>
                <c:pt idx="2">
                  <c:v>-</c:v>
                </c:pt>
                <c:pt idx="3">
                  <c:v>-</c:v>
                </c:pt>
                <c:pt idx="4">
                  <c:v>-</c:v>
                </c:pt>
              </c:strCache>
            </c:strRef>
          </c:cat>
          <c:val>
            <c:numRef>
              <c:f>'📊 Financial Dashboard'!$F$50:$J$50</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0B0D-45F6-9422-C18544E8FBA6}"/>
            </c:ext>
          </c:extLst>
        </c:ser>
        <c:ser>
          <c:idx val="1"/>
          <c:order val="1"/>
          <c:invertIfNegative val="1"/>
          <c:cat>
            <c:strRef>
              <c:f>'📊 Financial Dashboard'!$F$49:$J$49</c:f>
              <c:strCache>
                <c:ptCount val="5"/>
                <c:pt idx="0">
                  <c:v>-</c:v>
                </c:pt>
                <c:pt idx="1">
                  <c:v>-</c:v>
                </c:pt>
                <c:pt idx="2">
                  <c:v>-</c:v>
                </c:pt>
                <c:pt idx="3">
                  <c:v>-</c:v>
                </c:pt>
                <c:pt idx="4">
                  <c:v>-</c:v>
                </c:pt>
              </c:strCache>
            </c:strRef>
          </c:cat>
          <c:val>
            <c:numRef>
              <c:f>'📊 Financial Dashboard'!$F$51:$J$51</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1-0B0D-45F6-9422-C18544E8FBA6}"/>
            </c:ext>
          </c:extLst>
        </c:ser>
        <c:ser>
          <c:idx val="2"/>
          <c:order val="2"/>
          <c:invertIfNegative val="1"/>
          <c:cat>
            <c:strRef>
              <c:f>'📊 Financial Dashboard'!$F$49:$J$49</c:f>
              <c:strCache>
                <c:ptCount val="5"/>
                <c:pt idx="0">
                  <c:v>-</c:v>
                </c:pt>
                <c:pt idx="1">
                  <c:v>-</c:v>
                </c:pt>
                <c:pt idx="2">
                  <c:v>-</c:v>
                </c:pt>
                <c:pt idx="3">
                  <c:v>-</c:v>
                </c:pt>
                <c:pt idx="4">
                  <c:v>-</c:v>
                </c:pt>
              </c:strCache>
            </c:strRef>
          </c:cat>
          <c:val>
            <c:numRef>
              <c:f>'📊 Financial Dashboard'!$F$52:$J$52</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2-0B0D-45F6-9422-C18544E8FBA6}"/>
            </c:ext>
          </c:extLst>
        </c:ser>
        <c:ser>
          <c:idx val="3"/>
          <c:order val="3"/>
          <c:invertIfNegative val="1"/>
          <c:cat>
            <c:strRef>
              <c:f>'📊 Financial Dashboard'!$F$49:$J$49</c:f>
              <c:strCache>
                <c:ptCount val="5"/>
                <c:pt idx="0">
                  <c:v>-</c:v>
                </c:pt>
                <c:pt idx="1">
                  <c:v>-</c:v>
                </c:pt>
                <c:pt idx="2">
                  <c:v>-</c:v>
                </c:pt>
                <c:pt idx="3">
                  <c:v>-</c:v>
                </c:pt>
                <c:pt idx="4">
                  <c:v>-</c:v>
                </c:pt>
              </c:strCache>
            </c:strRef>
          </c:cat>
          <c:val>
            <c:numRef>
              <c:f>'📊 Financial Dashboard'!$F$53:$J$53</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3-0B0D-45F6-9422-C18544E8FBA6}"/>
            </c:ext>
          </c:extLst>
        </c:ser>
        <c:ser>
          <c:idx val="4"/>
          <c:order val="4"/>
          <c:invertIfNegative val="1"/>
          <c:cat>
            <c:strRef>
              <c:f>'📊 Financial Dashboard'!$F$49:$J$49</c:f>
              <c:strCache>
                <c:ptCount val="5"/>
                <c:pt idx="0">
                  <c:v>-</c:v>
                </c:pt>
                <c:pt idx="1">
                  <c:v>-</c:v>
                </c:pt>
                <c:pt idx="2">
                  <c:v>-</c:v>
                </c:pt>
                <c:pt idx="3">
                  <c:v>-</c:v>
                </c:pt>
                <c:pt idx="4">
                  <c:v>-</c:v>
                </c:pt>
              </c:strCache>
            </c:strRef>
          </c:cat>
          <c:val>
            <c:numRef>
              <c:f>'📊 Financial Dashboard'!$F$54:$J$54</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4-0B0D-45F6-9422-C18544E8FBA6}"/>
            </c:ext>
          </c:extLst>
        </c:ser>
        <c:dLbls>
          <c:showLegendKey val="0"/>
          <c:showVal val="0"/>
          <c:showCatName val="0"/>
          <c:showSerName val="0"/>
          <c:showPercent val="0"/>
          <c:showBubbleSize val="0"/>
        </c:dLbls>
        <c:gapWidth val="150"/>
        <c:overlap val="100"/>
        <c:axId val="327269215"/>
        <c:axId val="1933325030"/>
      </c:barChart>
      <c:catAx>
        <c:axId val="327269215"/>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933325030"/>
        <c:crosses val="autoZero"/>
        <c:auto val="1"/>
        <c:lblAlgn val="ctr"/>
        <c:lblOffset val="100"/>
        <c:noMultiLvlLbl val="1"/>
      </c:catAx>
      <c:valAx>
        <c:axId val="1933325030"/>
        <c:scaling>
          <c:orientation val="minMax"/>
        </c:scaling>
        <c:delete val="0"/>
        <c:axPos val="l"/>
        <c:numFmt formatCode="0%" sourceLinked="1"/>
        <c:majorTickMark val="cross"/>
        <c:minorTickMark val="cross"/>
        <c:tickLblPos val="nextTo"/>
        <c:spPr>
          <a:ln>
            <a:noFill/>
          </a:ln>
        </c:spPr>
        <c:crossAx val="327269215"/>
        <c:crosses val="autoZero"/>
        <c:crossBetween val="between"/>
      </c:valAx>
    </c:plotArea>
    <c:legend>
      <c:legendPos val="t"/>
      <c:layout>
        <c:manualLayout>
          <c:xMode val="edge"/>
          <c:yMode val="edge"/>
          <c:x val="0.14277468534574117"/>
          <c:y val="0"/>
        </c:manualLayout>
      </c:layout>
      <c:overlay val="0"/>
      <c:txPr>
        <a:bodyPr/>
        <a:lstStyle/>
        <a:p>
          <a:pPr lvl="0">
            <a:defRPr sz="1000"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v>Returns</c:v>
          </c:tx>
          <c:spPr>
            <a:solidFill>
              <a:srgbClr val="E97132"/>
            </a:solidFill>
            <a:ln cmpd="sng">
              <a:solidFill>
                <a:srgbClr val="000000"/>
              </a:solidFill>
            </a:ln>
          </c:spPr>
          <c:invertIfNegative val="1"/>
          <c:val>
            <c:numRef>
              <c:f>'📊 Financial Dashboard'!$O$29:$S$29</c:f>
              <c:numCache>
                <c:formatCode>_([$$-409]* #,##0_);_([$$-409]* \(#,##0\);_([$$-409]*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2D20-4144-87B8-48183AAAE8D4}"/>
            </c:ext>
          </c:extLst>
        </c:ser>
        <c:dLbls>
          <c:showLegendKey val="0"/>
          <c:showVal val="0"/>
          <c:showCatName val="0"/>
          <c:showSerName val="0"/>
          <c:showPercent val="0"/>
          <c:showBubbleSize val="0"/>
        </c:dLbls>
        <c:gapWidth val="150"/>
        <c:axId val="90425907"/>
        <c:axId val="350877424"/>
      </c:barChart>
      <c:catAx>
        <c:axId val="90425907"/>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350877424"/>
        <c:crosses val="autoZero"/>
        <c:auto val="1"/>
        <c:lblAlgn val="ctr"/>
        <c:lblOffset val="100"/>
        <c:noMultiLvlLbl val="1"/>
      </c:catAx>
      <c:valAx>
        <c:axId val="35087742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lang="en-US"/>
              </a:p>
            </c:rich>
          </c:tx>
          <c:overlay val="0"/>
        </c:title>
        <c:numFmt formatCode="_([$$-409]* #,##0_);_([$$-409]* \(#,##0\);_([$$-409]* &quot;-&quot;??_);_(@_)" sourceLinked="1"/>
        <c:majorTickMark val="none"/>
        <c:minorTickMark val="none"/>
        <c:tickLblPos val="nextTo"/>
        <c:spPr>
          <a:ln/>
        </c:spPr>
        <c:txPr>
          <a:bodyPr/>
          <a:lstStyle/>
          <a:p>
            <a:pPr lvl="0">
              <a:defRPr sz="900" b="0" i="0">
                <a:solidFill>
                  <a:srgbClr val="000000"/>
                </a:solidFill>
                <a:latin typeface="+mn-lt"/>
              </a:defRPr>
            </a:pPr>
            <a:endParaRPr lang="en-US"/>
          </a:p>
        </c:txPr>
        <c:crossAx val="90425907"/>
        <c:crosses val="autoZero"/>
        <c:crossBetween val="between"/>
      </c:valAx>
    </c:plotArea>
    <c:legend>
      <c:legendPos val="t"/>
      <c:overlay val="0"/>
      <c:txPr>
        <a:bodyPr/>
        <a:lstStyle/>
        <a:p>
          <a:pPr lvl="0" rtl="0">
            <a:defRPr sz="1000"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 dir="row">_xlchart.v1.0</cx:f>
      </cx:numDim>
    </cx:data>
  </cx:chartData>
  <cx:chart>
    <cx:plotArea>
      <cx:plotAreaRegion>
        <cx:series layoutId="waterfall" uniqueId="{DE34E4DB-455C-403C-852F-641D5E5FF12C}">
          <cx:dataLabels>
            <cx:visibility seriesName="0" categoryName="0" value="1"/>
          </cx:dataLabels>
          <cx:dataId val="0"/>
          <cx:layoutPr>
            <cx:visibility connectorLines="1"/>
            <cx:subtotals/>
          </cx:layoutPr>
        </cx:series>
      </cx:plotAreaRegion>
      <cx:axis id="0">
        <cx:catScaling/>
        <cx:title>
          <cx:txPr>
            <a:bodyPr lIns="0" tIns="0" rIns="0" bIns="0"/>
            <a:lstStyle/>
            <a:p>
              <a:pPr lvl="0">
                <a:defRPr b="0">
                  <a:solidFill>
                    <a:srgbClr val="000000"/>
                  </a:solidFill>
                  <a:latin typeface="+mn-lt"/>
                </a:defRPr>
              </a:pPr>
              <a:endParaRPr/>
            </a:p>
          </cx:txPr>
        </cx:title>
        <cx:tickLabels/>
      </cx:axis>
      <cx:axis id="1">
        <cx:valScaling/>
        <cx:title>
          <cx:txPr>
            <a:bodyPr lIns="0" tIns="0" rIns="0" bIns="0"/>
            <a:lstStyle/>
            <a:p>
              <a:pPr lvl="0">
                <a:defRPr b="0">
                  <a:solidFill>
                    <a:srgbClr val="000000"/>
                  </a:solidFill>
                  <a:latin typeface="+mn-lt"/>
                </a:defRPr>
              </a:pPr>
              <a:endParaRPr/>
            </a:p>
          </cx:txPr>
        </cx:title>
        <cx:majorGridlines>
          <cx:spPr>
            <a:ln>
              <a:solidFill>
                <a:srgbClr val="B7B7B7"/>
              </a:solidFill>
            </a:ln>
          </cx:spPr>
        </cx:majorGridlines>
        <cx:minorGridlines>
          <cx:spPr>
            <a:ln>
              <a:solidFill>
                <a:srgbClr val="CCCCCC">
                  <a:alpha val="0"/>
                </a:srgbClr>
              </a:solidFill>
            </a:ln>
          </cx:spPr>
        </cx:minorGridlines>
        <cx:tickLabels/>
      </cx:axis>
    </cx:plotArea>
  </cx:chart>
</cx:chartSpace>
</file>

<file path=xl/charts/colors1.xml><?xml version="1.0" encoding="utf-8"?>
<cs:colorStyle xmlns:cs="http://schemas.microsoft.com/office/drawing/2012/chartStyle" xmlns:a="http://schemas.openxmlformats.org/drawingml/2006/main" meth="cycle" id="10">
  <a:srgbClr val="4285F4"/>
  <a:srgbClr val="DB4437"/>
  <a:srgbClr val="BDBDBD"/>
</cs:colorStyle>
</file>

<file path=xl/charts/style1.xml><?xml version="1.0" encoding="utf-8"?>
<cs:chartStyle xmlns:cs="http://schemas.microsoft.com/office/drawing/2012/chartStyle" xmlns:a="http://schemas.openxmlformats.org/drawingml/2006/main" id="395">
  <cs:axisTitle>
    <cs:lnRef idx="0"/>
    <cs:fillRef idx="0"/>
    <cs:effectRef idx="0"/>
    <cs:fontRef idx="minor"/>
  </cs:axisTitle>
  <cs:categoryAxis>
    <cs:lnRef idx="0"/>
    <cs:fillRef idx="0"/>
    <cs:effectRef idx="0"/>
    <cs:fontRef idx="minor"/>
  </cs:categoryAxis>
  <cs:chartArea>
    <cs:lnRef idx="0"/>
    <cs:fillRef idx="0"/>
    <cs:effectRef idx="0"/>
    <cs:fontRef idx="minor"/>
    <cs:spPr>
      <a:solidFill>
        <a:srgbClr val="FFFFFF"/>
      </a:solidFill>
      <a:ln w="9525" cap="flat" cmpd="sng" algn="ctr">
        <a:solidFill>
          <a:srgbClr val="000000"/>
        </a:solidFill>
      </a:ln>
    </cs:spPr>
  </cs:chartArea>
  <cs:dataLabel>
    <cs:lnRef idx="0"/>
    <cs:fillRef idx="0"/>
    <cs:effectRef idx="0"/>
    <cs:fontRef idx="minor"/>
  </cs:dataLabel>
  <cs:dataLabelCallout>
    <cs:lnRef idx="0"/>
    <cs:fillRef idx="0"/>
    <cs:effectRef idx="0"/>
    <cs:fontRef idx="minor"/>
  </cs:dataLabelCallout>
  <cs:dataPoint>
    <cs:lnRef idx="0"/>
    <cs:fillRef idx="0">
      <cs:styleClr val="isAuto"/>
    </cs:fillRef>
    <cs:effectRef idx="0"/>
    <cs:fontRef idx="minor"/>
    <cs:spPr>
      <a:solidFill>
        <a:schemeClr val="phClr"/>
      </a:solidFill>
    </cs:spPr>
  </cs:dataPoint>
  <cs:dataPoint3D>
    <cs:lnRef idx="0"/>
    <cs:fillRef idx="0"/>
    <cs:effectRef idx="0"/>
    <cs:fontRef idx="minor"/>
  </cs:dataPoint3D>
  <cs:dataPointLine>
    <cs:lnRef idx="0"/>
    <cs:fillRef idx="0"/>
    <cs:effectRef idx="0"/>
    <cs:fontRef idx="minor"/>
  </cs:dataPointLine>
  <cs:dataPointMarker>
    <cs:lnRef idx="0"/>
    <cs:fillRef idx="0"/>
    <cs:effectRef idx="0"/>
    <cs:fontRef idx="minor"/>
  </cs:dataPointMarker>
  <cs:dataPointWireframe>
    <cs:lnRef idx="0"/>
    <cs:fillRef idx="0"/>
    <cs:effectRef idx="0"/>
    <cs:fontRef idx="minor"/>
  </cs:dataPointWireframe>
  <cs:dataTable>
    <cs:lnRef idx="0"/>
    <cs:fillRef idx="0"/>
    <cs:effectRef idx="0"/>
    <cs:fontRef idx="minor"/>
  </cs:dataTable>
  <cs:downBar>
    <cs:lnRef idx="0"/>
    <cs:fillRef idx="0"/>
    <cs:effectRef idx="0"/>
    <cs:fontRef idx="minor"/>
  </cs:downBar>
  <cs:dropLine>
    <cs:lnRef idx="0"/>
    <cs:fillRef idx="0"/>
    <cs:effectRef idx="0"/>
    <cs:fontRef idx="minor"/>
  </cs:dropLine>
  <cs:errorBar>
    <cs:lnRef idx="0"/>
    <cs:fillRef idx="0"/>
    <cs:effectRef idx="0"/>
    <cs:fontRef idx="minor"/>
  </cs:errorBar>
  <cs:floor>
    <cs:lnRef idx="0"/>
    <cs:fillRef idx="0"/>
    <cs:effectRef idx="0"/>
    <cs:fontRef idx="minor"/>
  </cs:floor>
  <cs:gridlineMajor>
    <cs:lnRef idx="0"/>
    <cs:fillRef idx="0"/>
    <cs:effectRef idx="0"/>
    <cs:fontRef idx="minor"/>
  </cs:gridlineMajor>
  <cs:gridlineMinor>
    <cs:lnRef idx="0"/>
    <cs:fillRef idx="0"/>
    <cs:effectRef idx="0"/>
    <cs:fontRef idx="minor"/>
  </cs:gridlineMinor>
  <cs:hiLoLine>
    <cs:lnRef idx="0"/>
    <cs:fillRef idx="0"/>
    <cs:effectRef idx="0"/>
    <cs:fontRef idx="minor"/>
  </cs:hiLoLine>
  <cs:leaderLine>
    <cs:lnRef idx="0"/>
    <cs:fillRef idx="0"/>
    <cs:effectRef idx="0"/>
    <cs:fontRef idx="minor"/>
  </cs:leaderLine>
  <cs:legend>
    <cs:lnRef idx="0"/>
    <cs:fillRef idx="0"/>
    <cs:effectRef idx="0"/>
    <cs:fontRef idx="minor"/>
  </cs:legend>
  <cs:plotArea>
    <cs:lnRef idx="0"/>
    <cs:fillRef idx="0"/>
    <cs:effectRef idx="0"/>
    <cs:fontRef idx="minor"/>
  </cs:plotArea>
  <cs:plotArea3D>
    <cs:lnRef idx="0"/>
    <cs:fillRef idx="0"/>
    <cs:effectRef idx="0"/>
    <cs:fontRef idx="minor"/>
  </cs:plotArea3D>
  <cs:seriesAxis>
    <cs:lnRef idx="0"/>
    <cs:fillRef idx="0"/>
    <cs:effectRef idx="0"/>
    <cs:fontRef idx="minor"/>
  </cs:seriesAxis>
  <cs:seriesLine>
    <cs:lnRef idx="0"/>
    <cs:fillRef idx="0"/>
    <cs:effectRef idx="0"/>
    <cs:fontRef idx="minor"/>
  </cs:seriesLine>
  <cs:title>
    <cs:lnRef idx="0"/>
    <cs:fillRef idx="0"/>
    <cs:effectRef idx="0"/>
    <cs:fontRef idx="minor"/>
  </cs:title>
  <cs:trendline>
    <cs:lnRef idx="0"/>
    <cs:fillRef idx="0"/>
    <cs:effectRef idx="0"/>
    <cs:fontRef idx="minor"/>
  </cs:trendline>
  <cs:trendlineLabel>
    <cs:lnRef idx="0"/>
    <cs:fillRef idx="0"/>
    <cs:effectRef idx="0"/>
    <cs:fontRef idx="minor"/>
  </cs:trendlineLabel>
  <cs:upBar>
    <cs:lnRef idx="0"/>
    <cs:fillRef idx="0"/>
    <cs:effectRef idx="0"/>
    <cs:fontRef idx="minor"/>
  </cs:upBar>
  <cs:valueAxis>
    <cs:lnRef idx="0"/>
    <cs:fillRef idx="0"/>
    <cs:effectRef idx="0"/>
    <cs:fontRef idx="minor"/>
  </cs:valueAxis>
  <cs:wall>
    <cs:lnRef idx="0"/>
    <cs:fillRef idx="0"/>
    <cs:effectRef idx="0"/>
    <cs:fontRef idx="mino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Loan%20Payment%20Schedule'!A1"/><Relationship Id="rId2" Type="http://schemas.openxmlformats.org/officeDocument/2006/relationships/hyperlink" Target="#'Investment%20Required'!A1"/><Relationship Id="rId1" Type="http://schemas.openxmlformats.org/officeDocument/2006/relationships/hyperlink" Target="#'&#128202;%20Financial%20Dashboard'!A1"/><Relationship Id="rId6" Type="http://schemas.openxmlformats.org/officeDocument/2006/relationships/image" Target="../media/image3.png"/><Relationship Id="rId5" Type="http://schemas.openxmlformats.org/officeDocument/2006/relationships/image" Target="../media/image2.png"/><Relationship Id="rId4" Type="http://schemas.openxmlformats.org/officeDocument/2006/relationships/hyperlink" Target="#'&#128178;Financial%20Statements%20%20%20%20'!A1"/></Relationships>
</file>

<file path=xl/drawings/_rels/drawing3.xml.rels><?xml version="1.0" encoding="UTF-8" standalone="yes"?>
<Relationships xmlns="http://schemas.openxmlformats.org/package/2006/relationships"><Relationship Id="rId8" Type="http://schemas.openxmlformats.org/officeDocument/2006/relationships/image" Target="../media/image6.png"/><Relationship Id="rId3" Type="http://schemas.openxmlformats.org/officeDocument/2006/relationships/chart" Target="../charts/chart3.xml"/><Relationship Id="rId7" Type="http://schemas.openxmlformats.org/officeDocument/2006/relationships/image" Target="../media/image5.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4.png"/><Relationship Id="rId11" Type="http://schemas.openxmlformats.org/officeDocument/2006/relationships/image" Target="../media/image9.png"/><Relationship Id="rId5" Type="http://schemas.openxmlformats.org/officeDocument/2006/relationships/hyperlink" Target="#'Set%20Up%20Your%20Model'!A1"/><Relationship Id="rId10" Type="http://schemas.openxmlformats.org/officeDocument/2006/relationships/image" Target="../media/image8.png"/><Relationship Id="rId4" Type="http://schemas.microsoft.com/office/2014/relationships/chartEx" Target="../charts/chartEx1.xml"/><Relationship Id="rId9" Type="http://schemas.openxmlformats.org/officeDocument/2006/relationships/image" Target="../media/image7.png"/></Relationships>
</file>

<file path=xl/drawings/_rels/drawing4.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hyperlink" Target="#'Set%20Up%20Your%20Model'!A1"/></Relationships>
</file>

<file path=xl/drawings/_rels/drawing5.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hyperlink" Target="#'Set%20Up%20Your%20Model'!A1"/><Relationship Id="rId1" Type="http://schemas.openxmlformats.org/officeDocument/2006/relationships/hyperlink" Target="#'Loan%20Payment%20Schedule'!A1"/></Relationships>
</file>

<file path=xl/drawings/_rels/drawing6.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hyperlink" Target="#'Set%20Up%20Your%20Model'!A1"/></Relationships>
</file>

<file path=xl/drawings/_rels/drawing7.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Set%20Up%20Your%20Model'!A1"/></Relationships>
</file>

<file path=xl/drawings/_rels/drawing8.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hyperlink" Target="#'Set%20Up%20Your%20Model'!A1"/></Relationships>
</file>

<file path=xl/drawings/_rels/drawing9.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hyperlink" Target="#'Set%20Up%20Your%20Model'!A1"/></Relationships>
</file>

<file path=xl/drawings/_rels/drawing10.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hyperlink" Target="#'Set%20Up%20Your%20Model'!A1"/></Relationships>
</file>

<file path=xl/drawings/_rels/drawing11.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hyperlink" Target="#'Set%20Up%20Your%20Model'!A1"/></Relationships>
</file>

<file path=xl/drawings/_rels/drawing12.xml.rels><?xml version="1.0" encoding="UTF-8" standalone="yes"?>
<Relationships xmlns="http://schemas.openxmlformats.org/package/2006/relationships"><Relationship Id="rId2" Type="http://schemas.openxmlformats.org/officeDocument/2006/relationships/image" Target="../media/image19.png"/><Relationship Id="rId1" Type="http://schemas.openxmlformats.org/officeDocument/2006/relationships/hyperlink" Target="#'Set%20Up%20Your%20Model'!A1"/></Relationships>
</file>

<file path=xl/drawings/_rels/drawing13.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hyperlink" Target="#'Set%20Up%20Your%20Model'!A1"/></Relationships>
</file>

<file path=xl/drawings/_rels/drawing1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Set%20Up%20Your%20Model'!A1"/></Relationships>
</file>

<file path=xl/drawings/_rels/drawing15.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hyperlink" Target="#'Set%20Up%20Your%20Model'!A1"/></Relationships>
</file>

<file path=xl/drawings/_rels/drawing16.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hyperlink" Target="#'Set%20Up%20Your%20Model'!A1"/></Relationships>
</file>

<file path=xl/drawings/_rels/drawing17.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hyperlink" Target="#'Set%20Up%20Your%20Model'!A1"/></Relationships>
</file>

<file path=xl/drawings/_rels/drawing18.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hyperlink" Target="#'Set%20Up%20Your%20Model'!A1"/></Relationships>
</file>

<file path=xl/drawings/_rels/drawing19.xml.rels><?xml version="1.0" encoding="UTF-8" standalone="yes"?>
<Relationships xmlns="http://schemas.openxmlformats.org/package/2006/relationships"><Relationship Id="rId2" Type="http://schemas.openxmlformats.org/officeDocument/2006/relationships/image" Target="../media/image25.png"/><Relationship Id="rId1" Type="http://schemas.openxmlformats.org/officeDocument/2006/relationships/hyperlink" Target="#'Set%20Up%20Your%20Model'!A1"/></Relationships>
</file>

<file path=xl/drawings/_rels/drawing20.xml.rels><?xml version="1.0" encoding="UTF-8" standalone="yes"?>
<Relationships xmlns="http://schemas.openxmlformats.org/package/2006/relationships"><Relationship Id="rId2" Type="http://schemas.openxmlformats.org/officeDocument/2006/relationships/image" Target="../media/image26.png"/><Relationship Id="rId1" Type="http://schemas.openxmlformats.org/officeDocument/2006/relationships/hyperlink" Target="#'Set%20Up%20Your%20Model'!A1"/></Relationships>
</file>

<file path=xl/drawings/drawing1.xml><?xml version="1.0" encoding="utf-8"?>
<xdr:wsDr xmlns:xdr="http://schemas.openxmlformats.org/drawingml/2006/spreadsheetDrawing" xmlns:a="http://schemas.openxmlformats.org/drawingml/2006/main">
  <xdr:oneCellAnchor>
    <xdr:from>
      <xdr:col>17</xdr:col>
      <xdr:colOff>720725</xdr:colOff>
      <xdr:row>2</xdr:row>
      <xdr:rowOff>117475</xdr:rowOff>
    </xdr:from>
    <xdr:ext cx="1905000" cy="1905000"/>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2309475" y="587375"/>
          <a:ext cx="1905000" cy="19050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15</xdr:col>
      <xdr:colOff>304800</xdr:colOff>
      <xdr:row>7</xdr:row>
      <xdr:rowOff>152400</xdr:rowOff>
    </xdr:from>
    <xdr:ext cx="2114550" cy="1400175"/>
    <xdr:sp macro="" textlink="">
      <xdr:nvSpPr>
        <xdr:cNvPr id="3" name="Shape 3">
          <a:hlinkClick xmlns:r="http://schemas.openxmlformats.org/officeDocument/2006/relationships" r:id="rId1"/>
          <a:extLst>
            <a:ext uri="{FF2B5EF4-FFF2-40B4-BE49-F238E27FC236}">
              <a16:creationId xmlns:a16="http://schemas.microsoft.com/office/drawing/2014/main" id="{00000000-0008-0000-0100-000003000000}"/>
            </a:ext>
          </a:extLst>
        </xdr:cNvPr>
        <xdr:cNvSpPr/>
      </xdr:nvSpPr>
      <xdr:spPr>
        <a:xfrm>
          <a:off x="4293488" y="3084675"/>
          <a:ext cx="2105025" cy="1390650"/>
        </a:xfrm>
        <a:prstGeom prst="rect">
          <a:avLst/>
        </a:prstGeom>
        <a:gradFill>
          <a:gsLst>
            <a:gs pos="0">
              <a:srgbClr val="497390"/>
            </a:gs>
            <a:gs pos="50000">
              <a:srgbClr val="0E6287"/>
            </a:gs>
            <a:gs pos="100000">
              <a:srgbClr val="08587B"/>
            </a:gs>
          </a:gsLst>
          <a:lin ang="5400000" scaled="0"/>
        </a:gradFill>
        <a:ln>
          <a:noFill/>
        </a:ln>
      </xdr:spPr>
      <xdr:txBody>
        <a:bodyPr spcFirstLastPara="1" wrap="square" lIns="91425" tIns="45700" rIns="91425" bIns="45700" anchor="b" anchorCtr="0">
          <a:noAutofit/>
        </a:bodyPr>
        <a:lstStyle/>
        <a:p>
          <a:pPr marL="0" lvl="0" indent="0" algn="ctr" rtl="0">
            <a:spcBef>
              <a:spcPts val="0"/>
            </a:spcBef>
            <a:spcAft>
              <a:spcPts val="0"/>
            </a:spcAft>
            <a:buNone/>
          </a:pPr>
          <a:r>
            <a:rPr lang="en-US" sz="1800" b="1">
              <a:solidFill>
                <a:schemeClr val="lt1"/>
              </a:solidFill>
              <a:latin typeface="Arial"/>
              <a:ea typeface="Arial"/>
              <a:cs typeface="Arial"/>
              <a:sym typeface="Arial"/>
            </a:rPr>
            <a:t>Financial </a:t>
          </a:r>
          <a:endParaRPr sz="1400"/>
        </a:p>
        <a:p>
          <a:pPr marL="0" lvl="0" indent="0" algn="ctr" rtl="0">
            <a:spcBef>
              <a:spcPts val="0"/>
            </a:spcBef>
            <a:spcAft>
              <a:spcPts val="0"/>
            </a:spcAft>
            <a:buNone/>
          </a:pPr>
          <a:r>
            <a:rPr lang="en-US" sz="1800" b="1">
              <a:solidFill>
                <a:schemeClr val="lt1"/>
              </a:solidFill>
              <a:latin typeface="Arial"/>
              <a:ea typeface="Arial"/>
              <a:cs typeface="Arial"/>
              <a:sym typeface="Arial"/>
            </a:rPr>
            <a:t>Dashboard</a:t>
          </a:r>
          <a:endParaRPr sz="1400"/>
        </a:p>
      </xdr:txBody>
    </xdr:sp>
    <xdr:clientData fLocksWithSheet="0"/>
  </xdr:oneCellAnchor>
  <xdr:oneCellAnchor>
    <xdr:from>
      <xdr:col>22</xdr:col>
      <xdr:colOff>66675</xdr:colOff>
      <xdr:row>27</xdr:row>
      <xdr:rowOff>9525</xdr:rowOff>
    </xdr:from>
    <xdr:ext cx="200025" cy="152400"/>
    <xdr:sp macro="" textlink="">
      <xdr:nvSpPr>
        <xdr:cNvPr id="4" name="Shape 4">
          <a:hlinkClick xmlns:r="http://schemas.openxmlformats.org/officeDocument/2006/relationships" r:id="rId2"/>
          <a:extLst>
            <a:ext uri="{FF2B5EF4-FFF2-40B4-BE49-F238E27FC236}">
              <a16:creationId xmlns:a16="http://schemas.microsoft.com/office/drawing/2014/main" id="{00000000-0008-0000-0100-000004000000}"/>
            </a:ext>
          </a:extLst>
        </xdr:cNvPr>
        <xdr:cNvSpPr/>
      </xdr:nvSpPr>
      <xdr:spPr>
        <a:xfrm>
          <a:off x="5250750" y="3708563"/>
          <a:ext cx="190500" cy="142875"/>
        </a:xfrm>
        <a:prstGeom prst="rightArrow">
          <a:avLst>
            <a:gd name="adj1" fmla="val 50000"/>
            <a:gd name="adj2" fmla="val 50000"/>
          </a:avLst>
        </a:prstGeom>
        <a:gradFill>
          <a:gsLst>
            <a:gs pos="0">
              <a:srgbClr val="A6D49D"/>
            </a:gs>
            <a:gs pos="50000">
              <a:srgbClr val="99C991"/>
            </a:gs>
            <a:gs pos="100000">
              <a:srgbClr val="88C57C"/>
            </a:gs>
          </a:gsLst>
          <a:lin ang="5400000" scaled="0"/>
        </a:gra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22</xdr:col>
      <xdr:colOff>66675</xdr:colOff>
      <xdr:row>28</xdr:row>
      <xdr:rowOff>28575</xdr:rowOff>
    </xdr:from>
    <xdr:ext cx="200025" cy="152400"/>
    <xdr:sp macro="" textlink="">
      <xdr:nvSpPr>
        <xdr:cNvPr id="5" name="Shape 5">
          <a:hlinkClick xmlns:r="http://schemas.openxmlformats.org/officeDocument/2006/relationships" r:id="rId3"/>
          <a:extLst>
            <a:ext uri="{FF2B5EF4-FFF2-40B4-BE49-F238E27FC236}">
              <a16:creationId xmlns:a16="http://schemas.microsoft.com/office/drawing/2014/main" id="{00000000-0008-0000-0100-000005000000}"/>
            </a:ext>
          </a:extLst>
        </xdr:cNvPr>
        <xdr:cNvSpPr/>
      </xdr:nvSpPr>
      <xdr:spPr>
        <a:xfrm>
          <a:off x="5250750" y="3708563"/>
          <a:ext cx="190500" cy="142875"/>
        </a:xfrm>
        <a:prstGeom prst="rightArrow">
          <a:avLst>
            <a:gd name="adj1" fmla="val 50000"/>
            <a:gd name="adj2" fmla="val 50000"/>
          </a:avLst>
        </a:prstGeom>
        <a:gradFill>
          <a:gsLst>
            <a:gs pos="0">
              <a:srgbClr val="A6D49D"/>
            </a:gs>
            <a:gs pos="50000">
              <a:srgbClr val="99C991"/>
            </a:gs>
            <a:gs pos="100000">
              <a:srgbClr val="88C57C"/>
            </a:gs>
          </a:gsLst>
          <a:lin ang="5400000" scaled="0"/>
        </a:gra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19</xdr:col>
      <xdr:colOff>142875</xdr:colOff>
      <xdr:row>7</xdr:row>
      <xdr:rowOff>152400</xdr:rowOff>
    </xdr:from>
    <xdr:ext cx="2105025" cy="1400175"/>
    <xdr:sp macro="" textlink="">
      <xdr:nvSpPr>
        <xdr:cNvPr id="6" name="Shape 6">
          <a:hlinkClick xmlns:r="http://schemas.openxmlformats.org/officeDocument/2006/relationships" r:id="rId4"/>
          <a:extLst>
            <a:ext uri="{FF2B5EF4-FFF2-40B4-BE49-F238E27FC236}">
              <a16:creationId xmlns:a16="http://schemas.microsoft.com/office/drawing/2014/main" id="{00000000-0008-0000-0100-000006000000}"/>
            </a:ext>
          </a:extLst>
        </xdr:cNvPr>
        <xdr:cNvSpPr/>
      </xdr:nvSpPr>
      <xdr:spPr>
        <a:xfrm>
          <a:off x="4298250" y="3084675"/>
          <a:ext cx="2095500" cy="1390650"/>
        </a:xfrm>
        <a:prstGeom prst="rect">
          <a:avLst/>
        </a:prstGeom>
        <a:gradFill>
          <a:gsLst>
            <a:gs pos="0">
              <a:srgbClr val="497390"/>
            </a:gs>
            <a:gs pos="50000">
              <a:srgbClr val="0E6287"/>
            </a:gs>
            <a:gs pos="100000">
              <a:srgbClr val="08587B"/>
            </a:gs>
          </a:gsLst>
          <a:lin ang="5400000" scaled="0"/>
        </a:gradFill>
        <a:ln>
          <a:noFill/>
        </a:ln>
      </xdr:spPr>
      <xdr:txBody>
        <a:bodyPr spcFirstLastPara="1" wrap="square" lIns="91425" tIns="45700" rIns="91425" bIns="45700" anchor="b" anchorCtr="0">
          <a:noAutofit/>
        </a:bodyPr>
        <a:lstStyle/>
        <a:p>
          <a:pPr marL="0" lvl="0" indent="0" algn="ctr" rtl="0">
            <a:spcBef>
              <a:spcPts val="0"/>
            </a:spcBef>
            <a:spcAft>
              <a:spcPts val="0"/>
            </a:spcAft>
            <a:buNone/>
          </a:pPr>
          <a:r>
            <a:rPr lang="en-US" sz="1800" b="1">
              <a:solidFill>
                <a:schemeClr val="lt1"/>
              </a:solidFill>
              <a:latin typeface="Arial"/>
              <a:ea typeface="Arial"/>
              <a:cs typeface="Arial"/>
              <a:sym typeface="Arial"/>
            </a:rPr>
            <a:t>Financial </a:t>
          </a:r>
          <a:endParaRPr sz="1400"/>
        </a:p>
        <a:p>
          <a:pPr marL="0" lvl="0" indent="0" algn="ctr" rtl="0">
            <a:spcBef>
              <a:spcPts val="0"/>
            </a:spcBef>
            <a:spcAft>
              <a:spcPts val="0"/>
            </a:spcAft>
            <a:buNone/>
          </a:pPr>
          <a:r>
            <a:rPr lang="en-US" sz="1800" b="1">
              <a:solidFill>
                <a:schemeClr val="lt1"/>
              </a:solidFill>
              <a:latin typeface="Arial"/>
              <a:ea typeface="Arial"/>
              <a:cs typeface="Arial"/>
              <a:sym typeface="Arial"/>
            </a:rPr>
            <a:t>Statements</a:t>
          </a:r>
          <a:endParaRPr sz="1400"/>
        </a:p>
      </xdr:txBody>
    </xdr:sp>
    <xdr:clientData fLocksWithSheet="0"/>
  </xdr:oneCellAnchor>
  <xdr:oneCellAnchor>
    <xdr:from>
      <xdr:col>16</xdr:col>
      <xdr:colOff>142875</xdr:colOff>
      <xdr:row>7</xdr:row>
      <xdr:rowOff>200025</xdr:rowOff>
    </xdr:from>
    <xdr:ext cx="1000125" cy="923925"/>
    <xdr:pic>
      <xdr:nvPicPr>
        <xdr:cNvPr id="2" name="image3.png" descr="Gauge with solid fill">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20</xdr:col>
      <xdr:colOff>104775</xdr:colOff>
      <xdr:row>8</xdr:row>
      <xdr:rowOff>114300</xdr:rowOff>
    </xdr:from>
    <xdr:ext cx="771525" cy="666750"/>
    <xdr:pic>
      <xdr:nvPicPr>
        <xdr:cNvPr id="7" name="image2.png" descr="Abacus with solid fill">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752475</xdr:colOff>
      <xdr:row>11</xdr:row>
      <xdr:rowOff>114300</xdr:rowOff>
    </xdr:from>
    <xdr:ext cx="7058025" cy="2600325"/>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4</xdr:col>
      <xdr:colOff>0</xdr:colOff>
      <xdr:row>34</xdr:row>
      <xdr:rowOff>9525</xdr:rowOff>
    </xdr:from>
    <xdr:ext cx="7029450" cy="2076450"/>
    <xdr:graphicFrame macro="">
      <xdr:nvGraphicFramePr>
        <xdr:cNvPr id="3" name="Chart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13</xdr:col>
      <xdr:colOff>1009650</xdr:colOff>
      <xdr:row>11</xdr:row>
      <xdr:rowOff>152400</xdr:rowOff>
    </xdr:from>
    <xdr:ext cx="6572250" cy="2381250"/>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13</xdr:col>
      <xdr:colOff>1104900</xdr:colOff>
      <xdr:row>34</xdr:row>
      <xdr:rowOff>47625</xdr:rowOff>
    </xdr:from>
    <xdr:ext cx="6419850" cy="2352675"/>
    <mc:AlternateContent xmlns:mc="http://schemas.openxmlformats.org/markup-compatibility/2006">
      <mc:Choice xmlns:cx1="http://schemas.microsoft.com/office/drawing/2015/9/8/chartex" Requires="cx1">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11455400" y="6689725"/>
              <a:ext cx="6419850" cy="235267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fLocksWithSheet="0"/>
  </xdr:oneCellAnchor>
  <xdr:oneCellAnchor>
    <xdr:from>
      <xdr:col>5</xdr:col>
      <xdr:colOff>152400</xdr:colOff>
      <xdr:row>10</xdr:row>
      <xdr:rowOff>28575</xdr:rowOff>
    </xdr:from>
    <xdr:ext cx="4695825" cy="304800"/>
    <xdr:sp macro="" textlink="">
      <xdr:nvSpPr>
        <xdr:cNvPr id="7" name="Shape 7">
          <a:extLst>
            <a:ext uri="{FF2B5EF4-FFF2-40B4-BE49-F238E27FC236}">
              <a16:creationId xmlns:a16="http://schemas.microsoft.com/office/drawing/2014/main" id="{00000000-0008-0000-0200-000007000000}"/>
            </a:ext>
          </a:extLst>
        </xdr:cNvPr>
        <xdr:cNvSpPr txBox="1"/>
      </xdr:nvSpPr>
      <xdr:spPr>
        <a:xfrm>
          <a:off x="3002850" y="3632363"/>
          <a:ext cx="4686300" cy="295275"/>
        </a:xfrm>
        <a:prstGeom prst="rect">
          <a:avLst/>
        </a:prstGeom>
        <a:solidFill>
          <a:schemeClr val="lt1"/>
        </a:solid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400" b="1">
              <a:solidFill>
                <a:schemeClr val="dk1"/>
              </a:solidFill>
              <a:latin typeface="Arial"/>
              <a:ea typeface="Arial"/>
              <a:cs typeface="Arial"/>
              <a:sym typeface="Arial"/>
            </a:rPr>
            <a:t>REVENUE / PROFIT PROJECTIONS</a:t>
          </a:r>
          <a:endParaRPr sz="1400" b="1"/>
        </a:p>
      </xdr:txBody>
    </xdr:sp>
    <xdr:clientData fLocksWithSheet="0"/>
  </xdr:oneCellAnchor>
  <xdr:oneCellAnchor>
    <xdr:from>
      <xdr:col>5</xdr:col>
      <xdr:colOff>152400</xdr:colOff>
      <xdr:row>32</xdr:row>
      <xdr:rowOff>28575</xdr:rowOff>
    </xdr:from>
    <xdr:ext cx="4695825" cy="295275"/>
    <xdr:sp macro="" textlink="">
      <xdr:nvSpPr>
        <xdr:cNvPr id="8" name="Shape 8">
          <a:extLst>
            <a:ext uri="{FF2B5EF4-FFF2-40B4-BE49-F238E27FC236}">
              <a16:creationId xmlns:a16="http://schemas.microsoft.com/office/drawing/2014/main" id="{00000000-0008-0000-0200-000008000000}"/>
            </a:ext>
          </a:extLst>
        </xdr:cNvPr>
        <xdr:cNvSpPr txBox="1"/>
      </xdr:nvSpPr>
      <xdr:spPr>
        <a:xfrm>
          <a:off x="3002850" y="3632363"/>
          <a:ext cx="4686300" cy="295275"/>
        </a:xfrm>
        <a:prstGeom prst="rect">
          <a:avLst/>
        </a:prstGeom>
        <a:solidFill>
          <a:schemeClr val="lt1"/>
        </a:solid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400" b="1">
              <a:solidFill>
                <a:schemeClr val="dk1"/>
              </a:solidFill>
              <a:latin typeface="Arial"/>
              <a:ea typeface="Arial"/>
              <a:cs typeface="Arial"/>
              <a:sym typeface="Arial"/>
            </a:rPr>
            <a:t>P&amp;L ANALYSIS</a:t>
          </a:r>
          <a:endParaRPr sz="1400"/>
        </a:p>
      </xdr:txBody>
    </xdr:sp>
    <xdr:clientData fLocksWithSheet="0"/>
  </xdr:oneCellAnchor>
  <xdr:oneCellAnchor>
    <xdr:from>
      <xdr:col>14</xdr:col>
      <xdr:colOff>247650</xdr:colOff>
      <xdr:row>10</xdr:row>
      <xdr:rowOff>38100</xdr:rowOff>
    </xdr:from>
    <xdr:ext cx="4695825" cy="304800"/>
    <xdr:sp macro="" textlink="">
      <xdr:nvSpPr>
        <xdr:cNvPr id="9" name="Shape 9">
          <a:extLst>
            <a:ext uri="{FF2B5EF4-FFF2-40B4-BE49-F238E27FC236}">
              <a16:creationId xmlns:a16="http://schemas.microsoft.com/office/drawing/2014/main" id="{00000000-0008-0000-0200-000009000000}"/>
            </a:ext>
          </a:extLst>
        </xdr:cNvPr>
        <xdr:cNvSpPr txBox="1"/>
      </xdr:nvSpPr>
      <xdr:spPr>
        <a:xfrm>
          <a:off x="3002850" y="3632363"/>
          <a:ext cx="4686300" cy="295275"/>
        </a:xfrm>
        <a:prstGeom prst="rect">
          <a:avLst/>
        </a:prstGeom>
        <a:solidFill>
          <a:schemeClr val="lt1"/>
        </a:solid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400" b="1">
              <a:solidFill>
                <a:schemeClr val="dk1"/>
              </a:solidFill>
              <a:latin typeface="Arial"/>
              <a:ea typeface="Arial"/>
              <a:cs typeface="Arial"/>
              <a:sym typeface="Arial"/>
            </a:rPr>
            <a:t>RETURN ON INVESTMENT</a:t>
          </a:r>
          <a:endParaRPr sz="1400"/>
        </a:p>
      </xdr:txBody>
    </xdr:sp>
    <xdr:clientData fLocksWithSheet="0"/>
  </xdr:oneCellAnchor>
  <xdr:oneCellAnchor>
    <xdr:from>
      <xdr:col>14</xdr:col>
      <xdr:colOff>285750</xdr:colOff>
      <xdr:row>32</xdr:row>
      <xdr:rowOff>57150</xdr:rowOff>
    </xdr:from>
    <xdr:ext cx="4695825" cy="295275"/>
    <xdr:sp macro="" textlink="">
      <xdr:nvSpPr>
        <xdr:cNvPr id="10" name="Shape 10">
          <a:extLst>
            <a:ext uri="{FF2B5EF4-FFF2-40B4-BE49-F238E27FC236}">
              <a16:creationId xmlns:a16="http://schemas.microsoft.com/office/drawing/2014/main" id="{00000000-0008-0000-0200-00000A000000}"/>
            </a:ext>
          </a:extLst>
        </xdr:cNvPr>
        <xdr:cNvSpPr txBox="1"/>
      </xdr:nvSpPr>
      <xdr:spPr>
        <a:xfrm>
          <a:off x="3002850" y="3632363"/>
          <a:ext cx="4686300" cy="295275"/>
        </a:xfrm>
        <a:prstGeom prst="rect">
          <a:avLst/>
        </a:prstGeom>
        <a:solidFill>
          <a:schemeClr val="lt1"/>
        </a:solid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400" b="1">
              <a:solidFill>
                <a:schemeClr val="dk1"/>
              </a:solidFill>
              <a:latin typeface="Arial"/>
              <a:ea typeface="Arial"/>
              <a:cs typeface="Arial"/>
              <a:sym typeface="Arial"/>
            </a:rPr>
            <a:t>CASH FLOW</a:t>
          </a:r>
          <a:endParaRPr sz="1400"/>
        </a:p>
      </xdr:txBody>
    </xdr:sp>
    <xdr:clientData fLocksWithSheet="0"/>
  </xdr:oneCellAnchor>
  <xdr:oneCellAnchor>
    <xdr:from>
      <xdr:col>4</xdr:col>
      <xdr:colOff>247650</xdr:colOff>
      <xdr:row>5</xdr:row>
      <xdr:rowOff>133350</xdr:rowOff>
    </xdr:from>
    <xdr:ext cx="1981200" cy="276225"/>
    <xdr:sp macro="" textlink="">
      <xdr:nvSpPr>
        <xdr:cNvPr id="11" name="Shape 11">
          <a:extLst>
            <a:ext uri="{FF2B5EF4-FFF2-40B4-BE49-F238E27FC236}">
              <a16:creationId xmlns:a16="http://schemas.microsoft.com/office/drawing/2014/main" id="{00000000-0008-0000-0200-00000B000000}"/>
            </a:ext>
          </a:extLst>
        </xdr:cNvPr>
        <xdr:cNvSpPr txBox="1"/>
      </xdr:nvSpPr>
      <xdr:spPr>
        <a:xfrm>
          <a:off x="4360163" y="3641888"/>
          <a:ext cx="1971675" cy="2762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600" b="1">
              <a:solidFill>
                <a:schemeClr val="dk1"/>
              </a:solidFill>
              <a:latin typeface="Arial"/>
              <a:ea typeface="Arial"/>
              <a:cs typeface="Arial"/>
              <a:sym typeface="Arial"/>
            </a:rPr>
            <a:t>Revenue</a:t>
          </a:r>
          <a:endParaRPr sz="1400"/>
        </a:p>
      </xdr:txBody>
    </xdr:sp>
    <xdr:clientData fLocksWithSheet="0"/>
  </xdr:oneCellAnchor>
  <xdr:oneCellAnchor>
    <xdr:from>
      <xdr:col>6</xdr:col>
      <xdr:colOff>828675</xdr:colOff>
      <xdr:row>5</xdr:row>
      <xdr:rowOff>142875</xdr:rowOff>
    </xdr:from>
    <xdr:ext cx="1609725" cy="276225"/>
    <xdr:sp macro="" textlink="">
      <xdr:nvSpPr>
        <xdr:cNvPr id="12" name="Shape 12">
          <a:extLst>
            <a:ext uri="{FF2B5EF4-FFF2-40B4-BE49-F238E27FC236}">
              <a16:creationId xmlns:a16="http://schemas.microsoft.com/office/drawing/2014/main" id="{00000000-0008-0000-0200-00000C000000}"/>
            </a:ext>
          </a:extLst>
        </xdr:cNvPr>
        <xdr:cNvSpPr txBox="1"/>
      </xdr:nvSpPr>
      <xdr:spPr>
        <a:xfrm>
          <a:off x="4545900" y="3641888"/>
          <a:ext cx="1600200" cy="2762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600" b="1">
              <a:solidFill>
                <a:schemeClr val="dk1"/>
              </a:solidFill>
              <a:latin typeface="Arial"/>
              <a:ea typeface="Arial"/>
              <a:cs typeface="Arial"/>
              <a:sym typeface="Arial"/>
            </a:rPr>
            <a:t>Cost</a:t>
          </a:r>
          <a:endParaRPr sz="1400"/>
        </a:p>
      </xdr:txBody>
    </xdr:sp>
    <xdr:clientData fLocksWithSheet="0"/>
  </xdr:oneCellAnchor>
  <xdr:oneCellAnchor>
    <xdr:from>
      <xdr:col>8</xdr:col>
      <xdr:colOff>476250</xdr:colOff>
      <xdr:row>5</xdr:row>
      <xdr:rowOff>142875</xdr:rowOff>
    </xdr:from>
    <xdr:ext cx="2295525" cy="276225"/>
    <xdr:sp macro="" textlink="">
      <xdr:nvSpPr>
        <xdr:cNvPr id="13" name="Shape 13">
          <a:extLst>
            <a:ext uri="{FF2B5EF4-FFF2-40B4-BE49-F238E27FC236}">
              <a16:creationId xmlns:a16="http://schemas.microsoft.com/office/drawing/2014/main" id="{00000000-0008-0000-0200-00000D000000}"/>
            </a:ext>
          </a:extLst>
        </xdr:cNvPr>
        <xdr:cNvSpPr txBox="1"/>
      </xdr:nvSpPr>
      <xdr:spPr>
        <a:xfrm>
          <a:off x="4203000" y="3641888"/>
          <a:ext cx="2286000" cy="2762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600" b="1">
              <a:solidFill>
                <a:schemeClr val="dk1"/>
              </a:solidFill>
              <a:latin typeface="Arial"/>
              <a:ea typeface="Arial"/>
              <a:cs typeface="Arial"/>
              <a:sym typeface="Arial"/>
            </a:rPr>
            <a:t>Net Income %</a:t>
          </a:r>
          <a:endParaRPr sz="1600" b="1"/>
        </a:p>
      </xdr:txBody>
    </xdr:sp>
    <xdr:clientData fLocksWithSheet="0"/>
  </xdr:oneCellAnchor>
  <xdr:oneCellAnchor>
    <xdr:from>
      <xdr:col>2</xdr:col>
      <xdr:colOff>0</xdr:colOff>
      <xdr:row>1</xdr:row>
      <xdr:rowOff>66675</xdr:rowOff>
    </xdr:from>
    <xdr:ext cx="8239125" cy="276225"/>
    <xdr:sp macro="" textlink="">
      <xdr:nvSpPr>
        <xdr:cNvPr id="14" name="Shape 14">
          <a:extLst>
            <a:ext uri="{FF2B5EF4-FFF2-40B4-BE49-F238E27FC236}">
              <a16:creationId xmlns:a16="http://schemas.microsoft.com/office/drawing/2014/main" id="{00000000-0008-0000-0200-00000E000000}"/>
            </a:ext>
          </a:extLst>
        </xdr:cNvPr>
        <xdr:cNvSpPr txBox="1"/>
      </xdr:nvSpPr>
      <xdr:spPr>
        <a:xfrm>
          <a:off x="1231200" y="3646650"/>
          <a:ext cx="8229600" cy="266700"/>
        </a:xfrm>
        <a:prstGeom prst="rect">
          <a:avLst/>
        </a:prstGeom>
        <a:solidFill>
          <a:schemeClr val="accent1"/>
        </a:solid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400" b="1">
              <a:solidFill>
                <a:schemeClr val="lt1"/>
              </a:solidFill>
              <a:latin typeface="Arial"/>
              <a:ea typeface="Arial"/>
              <a:cs typeface="Arial"/>
              <a:sym typeface="Arial"/>
            </a:rPr>
            <a:t>OPERATIONAL METRICS</a:t>
          </a:r>
          <a:endParaRPr sz="1400"/>
        </a:p>
      </xdr:txBody>
    </xdr:sp>
    <xdr:clientData fLocksWithSheet="0"/>
  </xdr:oneCellAnchor>
  <xdr:oneCellAnchor>
    <xdr:from>
      <xdr:col>12</xdr:col>
      <xdr:colOff>0</xdr:colOff>
      <xdr:row>1</xdr:row>
      <xdr:rowOff>66675</xdr:rowOff>
    </xdr:from>
    <xdr:ext cx="8172450" cy="276225"/>
    <xdr:sp macro="" textlink="">
      <xdr:nvSpPr>
        <xdr:cNvPr id="15" name="Shape 15">
          <a:extLst>
            <a:ext uri="{FF2B5EF4-FFF2-40B4-BE49-F238E27FC236}">
              <a16:creationId xmlns:a16="http://schemas.microsoft.com/office/drawing/2014/main" id="{00000000-0008-0000-0200-00000F000000}"/>
            </a:ext>
          </a:extLst>
        </xdr:cNvPr>
        <xdr:cNvSpPr txBox="1"/>
      </xdr:nvSpPr>
      <xdr:spPr>
        <a:xfrm>
          <a:off x="1264538" y="3646650"/>
          <a:ext cx="8162925" cy="266700"/>
        </a:xfrm>
        <a:prstGeom prst="rect">
          <a:avLst/>
        </a:prstGeom>
        <a:solidFill>
          <a:srgbClr val="7F340D"/>
        </a:solid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400" b="1">
              <a:solidFill>
                <a:schemeClr val="lt1"/>
              </a:solidFill>
              <a:latin typeface="Arial"/>
              <a:ea typeface="Arial"/>
              <a:cs typeface="Arial"/>
              <a:sym typeface="Arial"/>
            </a:rPr>
            <a:t>VIABILITY METRICS</a:t>
          </a:r>
          <a:endParaRPr sz="1400"/>
        </a:p>
      </xdr:txBody>
    </xdr:sp>
    <xdr:clientData fLocksWithSheet="0"/>
  </xdr:oneCellAnchor>
  <xdr:oneCellAnchor>
    <xdr:from>
      <xdr:col>13</xdr:col>
      <xdr:colOff>847725</xdr:colOff>
      <xdr:row>5</xdr:row>
      <xdr:rowOff>161925</xdr:rowOff>
    </xdr:from>
    <xdr:ext cx="1914525" cy="276225"/>
    <xdr:sp macro="" textlink="">
      <xdr:nvSpPr>
        <xdr:cNvPr id="16" name="Shape 16">
          <a:extLst>
            <a:ext uri="{FF2B5EF4-FFF2-40B4-BE49-F238E27FC236}">
              <a16:creationId xmlns:a16="http://schemas.microsoft.com/office/drawing/2014/main" id="{00000000-0008-0000-0200-000010000000}"/>
            </a:ext>
          </a:extLst>
        </xdr:cNvPr>
        <xdr:cNvSpPr txBox="1"/>
      </xdr:nvSpPr>
      <xdr:spPr>
        <a:xfrm>
          <a:off x="4393500" y="3641888"/>
          <a:ext cx="1905000" cy="2762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600" b="1">
              <a:solidFill>
                <a:schemeClr val="dk1"/>
              </a:solidFill>
              <a:latin typeface="Arial"/>
              <a:ea typeface="Arial"/>
              <a:cs typeface="Arial"/>
              <a:sym typeface="Arial"/>
            </a:rPr>
            <a:t>ROI by Year 5</a:t>
          </a:r>
          <a:endParaRPr sz="1400"/>
        </a:p>
      </xdr:txBody>
    </xdr:sp>
    <xdr:clientData fLocksWithSheet="0"/>
  </xdr:oneCellAnchor>
  <xdr:oneCellAnchor>
    <xdr:from>
      <xdr:col>16</xdr:col>
      <xdr:colOff>504825</xdr:colOff>
      <xdr:row>5</xdr:row>
      <xdr:rowOff>161925</xdr:rowOff>
    </xdr:from>
    <xdr:ext cx="2457450" cy="504825"/>
    <xdr:sp macro="" textlink="">
      <xdr:nvSpPr>
        <xdr:cNvPr id="17" name="Shape 17">
          <a:extLst>
            <a:ext uri="{FF2B5EF4-FFF2-40B4-BE49-F238E27FC236}">
              <a16:creationId xmlns:a16="http://schemas.microsoft.com/office/drawing/2014/main" id="{00000000-0008-0000-0200-000011000000}"/>
            </a:ext>
          </a:extLst>
        </xdr:cNvPr>
        <xdr:cNvSpPr txBox="1"/>
      </xdr:nvSpPr>
      <xdr:spPr>
        <a:xfrm>
          <a:off x="4117275" y="3527588"/>
          <a:ext cx="2457450" cy="5048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600" b="1">
              <a:solidFill>
                <a:schemeClr val="dk1"/>
              </a:solidFill>
              <a:latin typeface="Arial"/>
              <a:ea typeface="Arial"/>
              <a:cs typeface="Arial"/>
              <a:sym typeface="Arial"/>
            </a:rPr>
            <a:t>Payback Period</a:t>
          </a:r>
          <a:endParaRPr sz="1400"/>
        </a:p>
      </xdr:txBody>
    </xdr:sp>
    <xdr:clientData fLocksWithSheet="0"/>
  </xdr:oneCellAnchor>
  <xdr:oneCellAnchor>
    <xdr:from>
      <xdr:col>0</xdr:col>
      <xdr:colOff>1685925</xdr:colOff>
      <xdr:row>4</xdr:row>
      <xdr:rowOff>200025</xdr:rowOff>
    </xdr:from>
    <xdr:ext cx="1219200" cy="876300"/>
    <xdr:sp macro="" textlink="">
      <xdr:nvSpPr>
        <xdr:cNvPr id="18" name="Shape 18">
          <a:extLst>
            <a:ext uri="{FF2B5EF4-FFF2-40B4-BE49-F238E27FC236}">
              <a16:creationId xmlns:a16="http://schemas.microsoft.com/office/drawing/2014/main" id="{00000000-0008-0000-0200-000012000000}"/>
            </a:ext>
          </a:extLst>
        </xdr:cNvPr>
        <xdr:cNvSpPr/>
      </xdr:nvSpPr>
      <xdr:spPr>
        <a:xfrm>
          <a:off x="4741163" y="3346613"/>
          <a:ext cx="1209675" cy="866775"/>
        </a:xfrm>
        <a:prstGeom prst="wedgeRectCallout">
          <a:avLst>
            <a:gd name="adj1" fmla="val 68353"/>
            <a:gd name="adj2" fmla="val -50800"/>
          </a:avLst>
        </a:prstGeom>
        <a:solidFill>
          <a:srgbClr val="FFFFF3"/>
        </a:solidFill>
        <a:ln w="12700" cap="flat" cmpd="sng">
          <a:solidFill>
            <a:schemeClr val="accent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050">
              <a:solidFill>
                <a:srgbClr val="000000"/>
              </a:solidFill>
              <a:latin typeface="Arial"/>
              <a:ea typeface="Arial"/>
              <a:cs typeface="Arial"/>
              <a:sym typeface="Arial"/>
            </a:rPr>
            <a:t>Select the year to view snapshot of Operational Metrics</a:t>
          </a:r>
          <a:endParaRPr sz="1050">
            <a:solidFill>
              <a:srgbClr val="000000"/>
            </a:solidFill>
          </a:endParaRPr>
        </a:p>
      </xdr:txBody>
    </xdr:sp>
    <xdr:clientData fLocksWithSheet="0"/>
  </xdr:oneCellAnchor>
  <xdr:oneCellAnchor>
    <xdr:from>
      <xdr:col>0</xdr:col>
      <xdr:colOff>295275</xdr:colOff>
      <xdr:row>0</xdr:row>
      <xdr:rowOff>123825</xdr:rowOff>
    </xdr:from>
    <xdr:ext cx="1123950" cy="381000"/>
    <xdr:sp macro="" textlink="">
      <xdr:nvSpPr>
        <xdr:cNvPr id="19" name="Shape 19">
          <a:hlinkClick xmlns:r="http://schemas.openxmlformats.org/officeDocument/2006/relationships" r:id="rId5"/>
          <a:extLst>
            <a:ext uri="{FF2B5EF4-FFF2-40B4-BE49-F238E27FC236}">
              <a16:creationId xmlns:a16="http://schemas.microsoft.com/office/drawing/2014/main" id="{00000000-0008-0000-0200-000013000000}"/>
            </a:ext>
          </a:extLst>
        </xdr:cNvPr>
        <xdr:cNvSpPr/>
      </xdr:nvSpPr>
      <xdr:spPr>
        <a:xfrm>
          <a:off x="4788788" y="3589500"/>
          <a:ext cx="1114425"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0</xdr:col>
      <xdr:colOff>504825</xdr:colOff>
      <xdr:row>4</xdr:row>
      <xdr:rowOff>47625</xdr:rowOff>
    </xdr:from>
    <xdr:ext cx="180975" cy="161925"/>
    <xdr:sp macro="" textlink="">
      <xdr:nvSpPr>
        <xdr:cNvPr id="20" name="Shape 20">
          <a:extLst>
            <a:ext uri="{FF2B5EF4-FFF2-40B4-BE49-F238E27FC236}">
              <a16:creationId xmlns:a16="http://schemas.microsoft.com/office/drawing/2014/main" id="{00000000-0008-0000-0200-000014000000}"/>
            </a:ext>
          </a:extLst>
        </xdr:cNvPr>
        <xdr:cNvSpPr/>
      </xdr:nvSpPr>
      <xdr:spPr>
        <a:xfrm>
          <a:off x="5265038" y="3708563"/>
          <a:ext cx="161925"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18</xdr:col>
      <xdr:colOff>200025</xdr:colOff>
      <xdr:row>6</xdr:row>
      <xdr:rowOff>57150</xdr:rowOff>
    </xdr:from>
    <xdr:ext cx="180975" cy="171450"/>
    <xdr:sp macro="" textlink="">
      <xdr:nvSpPr>
        <xdr:cNvPr id="21" name="Shape 21">
          <a:extLst>
            <a:ext uri="{FF2B5EF4-FFF2-40B4-BE49-F238E27FC236}">
              <a16:creationId xmlns:a16="http://schemas.microsoft.com/office/drawing/2014/main" id="{00000000-0008-0000-0200-000015000000}"/>
            </a:ext>
          </a:extLst>
        </xdr:cNvPr>
        <xdr:cNvSpPr/>
      </xdr:nvSpPr>
      <xdr:spPr>
        <a:xfrm>
          <a:off x="5265038" y="3703800"/>
          <a:ext cx="16192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8</xdr:col>
      <xdr:colOff>371475</xdr:colOff>
      <xdr:row>10</xdr:row>
      <xdr:rowOff>95250</xdr:rowOff>
    </xdr:from>
    <xdr:ext cx="180975" cy="152400"/>
    <xdr:sp macro="" textlink="">
      <xdr:nvSpPr>
        <xdr:cNvPr id="22" name="Shape 22">
          <a:extLst>
            <a:ext uri="{FF2B5EF4-FFF2-40B4-BE49-F238E27FC236}">
              <a16:creationId xmlns:a16="http://schemas.microsoft.com/office/drawing/2014/main" id="{00000000-0008-0000-0200-000016000000}"/>
            </a:ext>
          </a:extLst>
        </xdr:cNvPr>
        <xdr:cNvSpPr/>
      </xdr:nvSpPr>
      <xdr:spPr>
        <a:xfrm>
          <a:off x="5265038" y="3713325"/>
          <a:ext cx="161925" cy="13335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17</xdr:col>
      <xdr:colOff>228600</xdr:colOff>
      <xdr:row>10</xdr:row>
      <xdr:rowOff>114300</xdr:rowOff>
    </xdr:from>
    <xdr:ext cx="161925" cy="180975"/>
    <xdr:sp macro="" textlink="">
      <xdr:nvSpPr>
        <xdr:cNvPr id="23" name="Shape 23">
          <a:extLst>
            <a:ext uri="{FF2B5EF4-FFF2-40B4-BE49-F238E27FC236}">
              <a16:creationId xmlns:a16="http://schemas.microsoft.com/office/drawing/2014/main" id="{00000000-0008-0000-0200-000017000000}"/>
            </a:ext>
          </a:extLst>
        </xdr:cNvPr>
        <xdr:cNvSpPr/>
      </xdr:nvSpPr>
      <xdr:spPr>
        <a:xfrm>
          <a:off x="5274563" y="3699038"/>
          <a:ext cx="142875"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16</xdr:col>
      <xdr:colOff>809625</xdr:colOff>
      <xdr:row>32</xdr:row>
      <xdr:rowOff>123825</xdr:rowOff>
    </xdr:from>
    <xdr:ext cx="171450" cy="171450"/>
    <xdr:sp macro="" textlink="">
      <xdr:nvSpPr>
        <xdr:cNvPr id="24" name="Shape 24">
          <a:extLst>
            <a:ext uri="{FF2B5EF4-FFF2-40B4-BE49-F238E27FC236}">
              <a16:creationId xmlns:a16="http://schemas.microsoft.com/office/drawing/2014/main" id="{00000000-0008-0000-0200-000018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7</xdr:col>
      <xdr:colOff>762000</xdr:colOff>
      <xdr:row>32</xdr:row>
      <xdr:rowOff>95250</xdr:rowOff>
    </xdr:from>
    <xdr:ext cx="171450" cy="161925"/>
    <xdr:sp macro="" textlink="">
      <xdr:nvSpPr>
        <xdr:cNvPr id="25" name="Shape 25">
          <a:extLst>
            <a:ext uri="{FF2B5EF4-FFF2-40B4-BE49-F238E27FC236}">
              <a16:creationId xmlns:a16="http://schemas.microsoft.com/office/drawing/2014/main" id="{00000000-0008-0000-0200-000019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5</xdr:col>
      <xdr:colOff>428625</xdr:colOff>
      <xdr:row>3</xdr:row>
      <xdr:rowOff>95250</xdr:rowOff>
    </xdr:from>
    <xdr:ext cx="352425" cy="361950"/>
    <xdr:pic>
      <xdr:nvPicPr>
        <xdr:cNvPr id="6" name="image9.png" descr="Money with solid fill">
          <a:extLst>
            <a:ext uri="{FF2B5EF4-FFF2-40B4-BE49-F238E27FC236}">
              <a16:creationId xmlns:a16="http://schemas.microsoft.com/office/drawing/2014/main" id="{00000000-0008-0000-0200-000006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7</xdr:col>
      <xdr:colOff>419100</xdr:colOff>
      <xdr:row>3</xdr:row>
      <xdr:rowOff>133350</xdr:rowOff>
    </xdr:from>
    <xdr:ext cx="314325" cy="314325"/>
    <xdr:pic>
      <xdr:nvPicPr>
        <xdr:cNvPr id="26" name="image5.png" descr="Dollar with solid fill">
          <a:extLst>
            <a:ext uri="{FF2B5EF4-FFF2-40B4-BE49-F238E27FC236}">
              <a16:creationId xmlns:a16="http://schemas.microsoft.com/office/drawing/2014/main" id="{00000000-0008-0000-0200-00001A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9</xdr:col>
      <xdr:colOff>219075</xdr:colOff>
      <xdr:row>3</xdr:row>
      <xdr:rowOff>104775</xdr:rowOff>
    </xdr:from>
    <xdr:ext cx="400050" cy="419100"/>
    <xdr:pic>
      <xdr:nvPicPr>
        <xdr:cNvPr id="27" name="image4.png" descr="Bullseye with solid fill">
          <a:extLst>
            <a:ext uri="{FF2B5EF4-FFF2-40B4-BE49-F238E27FC236}">
              <a16:creationId xmlns:a16="http://schemas.microsoft.com/office/drawing/2014/main" id="{00000000-0008-0000-0200-00001B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14</xdr:col>
      <xdr:colOff>352425</xdr:colOff>
      <xdr:row>3</xdr:row>
      <xdr:rowOff>95250</xdr:rowOff>
    </xdr:from>
    <xdr:ext cx="419100" cy="419100"/>
    <xdr:pic>
      <xdr:nvPicPr>
        <xdr:cNvPr id="28" name="image7.png" descr="Flying Money with solid fill">
          <a:extLst>
            <a:ext uri="{FF2B5EF4-FFF2-40B4-BE49-F238E27FC236}">
              <a16:creationId xmlns:a16="http://schemas.microsoft.com/office/drawing/2014/main" id="{00000000-0008-0000-0200-00001C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17</xdr:col>
      <xdr:colOff>295275</xdr:colOff>
      <xdr:row>3</xdr:row>
      <xdr:rowOff>123825</xdr:rowOff>
    </xdr:from>
    <xdr:ext cx="371475" cy="381000"/>
    <xdr:pic>
      <xdr:nvPicPr>
        <xdr:cNvPr id="29" name="image6.png" descr="Hourglass 30% with solid fill">
          <a:extLst>
            <a:ext uri="{FF2B5EF4-FFF2-40B4-BE49-F238E27FC236}">
              <a16:creationId xmlns:a16="http://schemas.microsoft.com/office/drawing/2014/main" id="{00000000-0008-0000-0200-00001D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1</xdr:col>
      <xdr:colOff>95250</xdr:colOff>
      <xdr:row>0</xdr:row>
      <xdr:rowOff>57150</xdr:rowOff>
    </xdr:from>
    <xdr:ext cx="447675" cy="466725"/>
    <xdr:pic>
      <xdr:nvPicPr>
        <xdr:cNvPr id="30" name="image8.png" descr="Gauge with solid fill">
          <a:extLst>
            <a:ext uri="{FF2B5EF4-FFF2-40B4-BE49-F238E27FC236}">
              <a16:creationId xmlns:a16="http://schemas.microsoft.com/office/drawing/2014/main" id="{00000000-0008-0000-0200-00001E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304800</xdr:colOff>
      <xdr:row>0</xdr:row>
      <xdr:rowOff>142875</xdr:rowOff>
    </xdr:from>
    <xdr:ext cx="1123950" cy="381000"/>
    <xdr:sp macro="" textlink="">
      <xdr:nvSpPr>
        <xdr:cNvPr id="26" name="Shape 26">
          <a:hlinkClick xmlns:r="http://schemas.openxmlformats.org/officeDocument/2006/relationships" r:id="rId1"/>
          <a:extLst>
            <a:ext uri="{FF2B5EF4-FFF2-40B4-BE49-F238E27FC236}">
              <a16:creationId xmlns:a16="http://schemas.microsoft.com/office/drawing/2014/main" id="{00000000-0008-0000-0300-00001A000000}"/>
            </a:ext>
          </a:extLst>
        </xdr:cNvPr>
        <xdr:cNvSpPr/>
      </xdr:nvSpPr>
      <xdr:spPr>
        <a:xfrm>
          <a:off x="4788788" y="3589500"/>
          <a:ext cx="1114425" cy="381000"/>
        </a:xfrm>
        <a:prstGeom prst="leftArrow">
          <a:avLst>
            <a:gd name="adj1" fmla="val 50000"/>
            <a:gd name="adj2" fmla="val 50000"/>
          </a:avLst>
        </a:prstGeom>
        <a:solidFill>
          <a:srgbClr val="1F5C99"/>
        </a:soli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0</xdr:col>
      <xdr:colOff>504825</xdr:colOff>
      <xdr:row>4</xdr:row>
      <xdr:rowOff>9525</xdr:rowOff>
    </xdr:from>
    <xdr:ext cx="161925" cy="161925"/>
    <xdr:sp macro="" textlink="">
      <xdr:nvSpPr>
        <xdr:cNvPr id="27" name="Shape 27">
          <a:extLst>
            <a:ext uri="{FF2B5EF4-FFF2-40B4-BE49-F238E27FC236}">
              <a16:creationId xmlns:a16="http://schemas.microsoft.com/office/drawing/2014/main" id="{00000000-0008-0000-0300-00001B000000}"/>
            </a:ext>
          </a:extLst>
        </xdr:cNvPr>
        <xdr:cNvSpPr/>
      </xdr:nvSpPr>
      <xdr:spPr>
        <a:xfrm>
          <a:off x="5274563" y="3708563"/>
          <a:ext cx="142875"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1514475</xdr:colOff>
      <xdr:row>2</xdr:row>
      <xdr:rowOff>57150</xdr:rowOff>
    </xdr:from>
    <xdr:ext cx="419100" cy="171450"/>
    <xdr:sp macro="" textlink="">
      <xdr:nvSpPr>
        <xdr:cNvPr id="28" name="Shape 28">
          <a:extLst>
            <a:ext uri="{FF2B5EF4-FFF2-40B4-BE49-F238E27FC236}">
              <a16:creationId xmlns:a16="http://schemas.microsoft.com/office/drawing/2014/main" id="{00000000-0008-0000-0300-00001C000000}"/>
            </a:ext>
          </a:extLst>
        </xdr:cNvPr>
        <xdr:cNvSpPr/>
      </xdr:nvSpPr>
      <xdr:spPr>
        <a:xfrm>
          <a:off x="5145975" y="3703800"/>
          <a:ext cx="40005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11</xdr:col>
      <xdr:colOff>66675</xdr:colOff>
      <xdr:row>2</xdr:row>
      <xdr:rowOff>47625</xdr:rowOff>
    </xdr:from>
    <xdr:ext cx="171450" cy="161925"/>
    <xdr:sp macro="" textlink="">
      <xdr:nvSpPr>
        <xdr:cNvPr id="29" name="Shape 29">
          <a:extLst>
            <a:ext uri="{FF2B5EF4-FFF2-40B4-BE49-F238E27FC236}">
              <a16:creationId xmlns:a16="http://schemas.microsoft.com/office/drawing/2014/main" id="{00000000-0008-0000-0300-00001D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657225</xdr:colOff>
      <xdr:row>0</xdr:row>
      <xdr:rowOff>133350</xdr:rowOff>
    </xdr:from>
    <xdr:ext cx="390525" cy="371475"/>
    <xdr:pic>
      <xdr:nvPicPr>
        <xdr:cNvPr id="2" name="image11.png" descr="Document with solid fill">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38100</xdr:colOff>
      <xdr:row>0</xdr:row>
      <xdr:rowOff>47625</xdr:rowOff>
    </xdr:from>
    <xdr:ext cx="619125" cy="523875"/>
    <xdr:pic>
      <xdr:nvPicPr>
        <xdr:cNvPr id="3" name="image10.png" descr="Abacus with solid fill">
          <a:extLst>
            <a:ext uri="{FF2B5EF4-FFF2-40B4-BE49-F238E27FC236}">
              <a16:creationId xmlns:a16="http://schemas.microsoft.com/office/drawing/2014/main" id="{00000000-0008-0000-0300-000003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6</xdr:col>
      <xdr:colOff>390525</xdr:colOff>
      <xdr:row>3</xdr:row>
      <xdr:rowOff>152400</xdr:rowOff>
    </xdr:from>
    <xdr:ext cx="1828800" cy="628650"/>
    <xdr:sp macro="" textlink="">
      <xdr:nvSpPr>
        <xdr:cNvPr id="30" name="Shape 30">
          <a:extLst>
            <a:ext uri="{FF2B5EF4-FFF2-40B4-BE49-F238E27FC236}">
              <a16:creationId xmlns:a16="http://schemas.microsoft.com/office/drawing/2014/main" id="{00000000-0008-0000-0400-00001E000000}"/>
            </a:ext>
          </a:extLst>
        </xdr:cNvPr>
        <xdr:cNvSpPr/>
      </xdr:nvSpPr>
      <xdr:spPr>
        <a:xfrm>
          <a:off x="4441125" y="3475200"/>
          <a:ext cx="1809750" cy="609600"/>
        </a:xfrm>
        <a:prstGeom prst="rightArrow">
          <a:avLst>
            <a:gd name="adj1" fmla="val 50000"/>
            <a:gd name="adj2" fmla="val 50000"/>
          </a:avLst>
        </a:prstGeom>
        <a:solidFill>
          <a:srgbClr val="595959"/>
        </a:solidFill>
        <a:ln w="19050" cap="flat" cmpd="sng">
          <a:solidFill>
            <a:srgbClr val="082836"/>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900" b="1">
              <a:solidFill>
                <a:schemeClr val="lt1"/>
              </a:solidFill>
              <a:latin typeface="Arial"/>
              <a:ea typeface="Arial"/>
              <a:cs typeface="Arial"/>
              <a:sym typeface="Arial"/>
            </a:rPr>
            <a:t>Step1: Validate Costs</a:t>
          </a:r>
          <a:endParaRPr sz="1400"/>
        </a:p>
      </xdr:txBody>
    </xdr:sp>
    <xdr:clientData fLocksWithSheet="0"/>
  </xdr:oneCellAnchor>
  <xdr:oneCellAnchor>
    <xdr:from>
      <xdr:col>1</xdr:col>
      <xdr:colOff>209550</xdr:colOff>
      <xdr:row>13</xdr:row>
      <xdr:rowOff>66675</xdr:rowOff>
    </xdr:from>
    <xdr:ext cx="771525" cy="2333625"/>
    <xdr:sp macro="" textlink="">
      <xdr:nvSpPr>
        <xdr:cNvPr id="31" name="Shape 31">
          <a:extLst>
            <a:ext uri="{FF2B5EF4-FFF2-40B4-BE49-F238E27FC236}">
              <a16:creationId xmlns:a16="http://schemas.microsoft.com/office/drawing/2014/main" id="{00000000-0008-0000-0400-00001F000000}"/>
            </a:ext>
          </a:extLst>
        </xdr:cNvPr>
        <xdr:cNvSpPr/>
      </xdr:nvSpPr>
      <xdr:spPr>
        <a:xfrm rot="5400000">
          <a:off x="4188713" y="3403763"/>
          <a:ext cx="2314575" cy="752475"/>
        </a:xfrm>
        <a:prstGeom prst="rightArrow">
          <a:avLst>
            <a:gd name="adj1" fmla="val 50000"/>
            <a:gd name="adj2" fmla="val 50000"/>
          </a:avLst>
        </a:prstGeom>
        <a:solidFill>
          <a:srgbClr val="595959"/>
        </a:solidFill>
        <a:ln w="19050" cap="flat" cmpd="sng">
          <a:solidFill>
            <a:srgbClr val="082836"/>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900" b="1">
              <a:solidFill>
                <a:schemeClr val="lt1"/>
              </a:solidFill>
              <a:latin typeface="Arial"/>
              <a:ea typeface="Arial"/>
              <a:cs typeface="Arial"/>
              <a:sym typeface="Arial"/>
            </a:rPr>
            <a:t>Step2: Validate Investment Sources</a:t>
          </a:r>
          <a:endParaRPr sz="1400"/>
        </a:p>
      </xdr:txBody>
    </xdr:sp>
    <xdr:clientData fLocksWithSheet="0"/>
  </xdr:oneCellAnchor>
  <xdr:oneCellAnchor>
    <xdr:from>
      <xdr:col>4</xdr:col>
      <xdr:colOff>809625</xdr:colOff>
      <xdr:row>28</xdr:row>
      <xdr:rowOff>9525</xdr:rowOff>
    </xdr:from>
    <xdr:ext cx="3238500" cy="276225"/>
    <xdr:sp macro="" textlink="">
      <xdr:nvSpPr>
        <xdr:cNvPr id="32" name="Shape 32">
          <a:hlinkClick xmlns:r="http://schemas.openxmlformats.org/officeDocument/2006/relationships" r:id="rId1"/>
          <a:extLst>
            <a:ext uri="{FF2B5EF4-FFF2-40B4-BE49-F238E27FC236}">
              <a16:creationId xmlns:a16="http://schemas.microsoft.com/office/drawing/2014/main" id="{00000000-0008-0000-0400-000020000000}"/>
            </a:ext>
          </a:extLst>
        </xdr:cNvPr>
        <xdr:cNvSpPr/>
      </xdr:nvSpPr>
      <xdr:spPr>
        <a:xfrm>
          <a:off x="3736275" y="3651413"/>
          <a:ext cx="3219450" cy="257175"/>
        </a:xfrm>
        <a:prstGeom prst="roundRect">
          <a:avLst>
            <a:gd name="adj" fmla="val 16667"/>
          </a:avLst>
        </a:prstGeom>
        <a:solidFill>
          <a:srgbClr val="595959"/>
        </a:solidFill>
        <a:ln w="19050" cap="flat" cmpd="sng">
          <a:solidFill>
            <a:srgbClr val="082836"/>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Populate Loan Payment Schedule Sheet</a:t>
          </a:r>
          <a:endParaRPr sz="1400"/>
        </a:p>
      </xdr:txBody>
    </xdr:sp>
    <xdr:clientData fLocksWithSheet="0"/>
  </xdr:oneCellAnchor>
  <xdr:oneCellAnchor>
    <xdr:from>
      <xdr:col>0</xdr:col>
      <xdr:colOff>304800</xdr:colOff>
      <xdr:row>0</xdr:row>
      <xdr:rowOff>142875</xdr:rowOff>
    </xdr:from>
    <xdr:ext cx="1123950" cy="381000"/>
    <xdr:sp macro="" textlink="">
      <xdr:nvSpPr>
        <xdr:cNvPr id="33" name="Shape 33">
          <a:hlinkClick xmlns:r="http://schemas.openxmlformats.org/officeDocument/2006/relationships" r:id="rId2"/>
          <a:extLst>
            <a:ext uri="{FF2B5EF4-FFF2-40B4-BE49-F238E27FC236}">
              <a16:creationId xmlns:a16="http://schemas.microsoft.com/office/drawing/2014/main" id="{00000000-0008-0000-0400-000021000000}"/>
            </a:ext>
          </a:extLst>
        </xdr:cNvPr>
        <xdr:cNvSpPr/>
      </xdr:nvSpPr>
      <xdr:spPr>
        <a:xfrm>
          <a:off x="4788788" y="3589500"/>
          <a:ext cx="1114425" cy="381000"/>
        </a:xfrm>
        <a:prstGeom prst="leftArrow">
          <a:avLst>
            <a:gd name="adj1" fmla="val 50000"/>
            <a:gd name="adj2" fmla="val 50000"/>
          </a:avLst>
        </a:prstGeom>
        <a:gradFill>
          <a:gsLst>
            <a:gs pos="0">
              <a:srgbClr val="65B151"/>
            </a:gs>
            <a:gs pos="50000">
              <a:srgbClr val="4BAD26"/>
            </a:gs>
            <a:gs pos="100000">
              <a:srgbClr val="3F9E1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0</xdr:col>
      <xdr:colOff>495300</xdr:colOff>
      <xdr:row>4</xdr:row>
      <xdr:rowOff>9525</xdr:rowOff>
    </xdr:from>
    <xdr:ext cx="171450" cy="161925"/>
    <xdr:sp macro="" textlink="">
      <xdr:nvSpPr>
        <xdr:cNvPr id="34" name="Shape 34">
          <a:extLst>
            <a:ext uri="{FF2B5EF4-FFF2-40B4-BE49-F238E27FC236}">
              <a16:creationId xmlns:a16="http://schemas.microsoft.com/office/drawing/2014/main" id="{00000000-0008-0000-0400-000022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4</xdr:col>
      <xdr:colOff>733425</xdr:colOff>
      <xdr:row>4</xdr:row>
      <xdr:rowOff>9525</xdr:rowOff>
    </xdr:from>
    <xdr:ext cx="161925" cy="171450"/>
    <xdr:sp macro="" textlink="">
      <xdr:nvSpPr>
        <xdr:cNvPr id="35" name="Shape 35">
          <a:extLst>
            <a:ext uri="{FF2B5EF4-FFF2-40B4-BE49-F238E27FC236}">
              <a16:creationId xmlns:a16="http://schemas.microsoft.com/office/drawing/2014/main" id="{00000000-0008-0000-0400-000023000000}"/>
            </a:ext>
          </a:extLst>
        </xdr:cNvPr>
        <xdr:cNvSpPr/>
      </xdr:nvSpPr>
      <xdr:spPr>
        <a:xfrm>
          <a:off x="5274563" y="3703800"/>
          <a:ext cx="14287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4</xdr:col>
      <xdr:colOff>733425</xdr:colOff>
      <xdr:row>5</xdr:row>
      <xdr:rowOff>9525</xdr:rowOff>
    </xdr:from>
    <xdr:ext cx="161925" cy="171450"/>
    <xdr:sp macro="" textlink="">
      <xdr:nvSpPr>
        <xdr:cNvPr id="36" name="Shape 36">
          <a:extLst>
            <a:ext uri="{FF2B5EF4-FFF2-40B4-BE49-F238E27FC236}">
              <a16:creationId xmlns:a16="http://schemas.microsoft.com/office/drawing/2014/main" id="{00000000-0008-0000-0400-000024000000}"/>
            </a:ext>
          </a:extLst>
        </xdr:cNvPr>
        <xdr:cNvSpPr/>
      </xdr:nvSpPr>
      <xdr:spPr>
        <a:xfrm>
          <a:off x="5274563" y="3703800"/>
          <a:ext cx="14287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4</xdr:col>
      <xdr:colOff>733425</xdr:colOff>
      <xdr:row>6</xdr:row>
      <xdr:rowOff>9525</xdr:rowOff>
    </xdr:from>
    <xdr:ext cx="161925" cy="171450"/>
    <xdr:sp macro="" textlink="">
      <xdr:nvSpPr>
        <xdr:cNvPr id="37" name="Shape 37">
          <a:extLst>
            <a:ext uri="{FF2B5EF4-FFF2-40B4-BE49-F238E27FC236}">
              <a16:creationId xmlns:a16="http://schemas.microsoft.com/office/drawing/2014/main" id="{00000000-0008-0000-0400-000025000000}"/>
            </a:ext>
          </a:extLst>
        </xdr:cNvPr>
        <xdr:cNvSpPr/>
      </xdr:nvSpPr>
      <xdr:spPr>
        <a:xfrm>
          <a:off x="5274563" y="3703800"/>
          <a:ext cx="14287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4</xdr:col>
      <xdr:colOff>438150</xdr:colOff>
      <xdr:row>15</xdr:row>
      <xdr:rowOff>9525</xdr:rowOff>
    </xdr:from>
    <xdr:ext cx="171450" cy="171450"/>
    <xdr:sp macro="" textlink="">
      <xdr:nvSpPr>
        <xdr:cNvPr id="38" name="Shape 38">
          <a:extLst>
            <a:ext uri="{FF2B5EF4-FFF2-40B4-BE49-F238E27FC236}">
              <a16:creationId xmlns:a16="http://schemas.microsoft.com/office/drawing/2014/main" id="{00000000-0008-0000-0400-000026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0</xdr:colOff>
      <xdr:row>0</xdr:row>
      <xdr:rowOff>0</xdr:rowOff>
    </xdr:from>
    <xdr:ext cx="619125" cy="619125"/>
    <xdr:pic>
      <xdr:nvPicPr>
        <xdr:cNvPr id="2" name="image13.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6</xdr:col>
      <xdr:colOff>238125</xdr:colOff>
      <xdr:row>10</xdr:row>
      <xdr:rowOff>19050</xdr:rowOff>
    </xdr:from>
    <xdr:ext cx="171450" cy="171450"/>
    <xdr:sp macro="" textlink="">
      <xdr:nvSpPr>
        <xdr:cNvPr id="39" name="Shape 39">
          <a:extLst>
            <a:ext uri="{FF2B5EF4-FFF2-40B4-BE49-F238E27FC236}">
              <a16:creationId xmlns:a16="http://schemas.microsoft.com/office/drawing/2014/main" id="{00000000-0008-0000-0500-000027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13</xdr:col>
      <xdr:colOff>295275</xdr:colOff>
      <xdr:row>10</xdr:row>
      <xdr:rowOff>38100</xdr:rowOff>
    </xdr:from>
    <xdr:ext cx="171450" cy="161925"/>
    <xdr:sp macro="" textlink="">
      <xdr:nvSpPr>
        <xdr:cNvPr id="40" name="Shape 40">
          <a:extLst>
            <a:ext uri="{FF2B5EF4-FFF2-40B4-BE49-F238E27FC236}">
              <a16:creationId xmlns:a16="http://schemas.microsoft.com/office/drawing/2014/main" id="{00000000-0008-0000-0500-000028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20</xdr:col>
      <xdr:colOff>571500</xdr:colOff>
      <xdr:row>10</xdr:row>
      <xdr:rowOff>19050</xdr:rowOff>
    </xdr:from>
    <xdr:ext cx="171450" cy="171450"/>
    <xdr:sp macro="" textlink="">
      <xdr:nvSpPr>
        <xdr:cNvPr id="41" name="Shape 41">
          <a:extLst>
            <a:ext uri="{FF2B5EF4-FFF2-40B4-BE49-F238E27FC236}">
              <a16:creationId xmlns:a16="http://schemas.microsoft.com/office/drawing/2014/main" id="{00000000-0008-0000-0500-000029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27</xdr:col>
      <xdr:colOff>419100</xdr:colOff>
      <xdr:row>10</xdr:row>
      <xdr:rowOff>9525</xdr:rowOff>
    </xdr:from>
    <xdr:ext cx="171450" cy="171450"/>
    <xdr:sp macro="" textlink="">
      <xdr:nvSpPr>
        <xdr:cNvPr id="42" name="Shape 42">
          <a:extLst>
            <a:ext uri="{FF2B5EF4-FFF2-40B4-BE49-F238E27FC236}">
              <a16:creationId xmlns:a16="http://schemas.microsoft.com/office/drawing/2014/main" id="{00000000-0008-0000-0500-00002A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34</xdr:col>
      <xdr:colOff>542925</xdr:colOff>
      <xdr:row>10</xdr:row>
      <xdr:rowOff>28575</xdr:rowOff>
    </xdr:from>
    <xdr:ext cx="285750" cy="161925"/>
    <xdr:sp macro="" textlink="">
      <xdr:nvSpPr>
        <xdr:cNvPr id="43" name="Shape 43">
          <a:extLst>
            <a:ext uri="{FF2B5EF4-FFF2-40B4-BE49-F238E27FC236}">
              <a16:creationId xmlns:a16="http://schemas.microsoft.com/office/drawing/2014/main" id="{00000000-0008-0000-0500-00002B000000}"/>
            </a:ext>
          </a:extLst>
        </xdr:cNvPr>
        <xdr:cNvSpPr/>
      </xdr:nvSpPr>
      <xdr:spPr>
        <a:xfrm>
          <a:off x="5212650" y="3708563"/>
          <a:ext cx="2667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504825</xdr:colOff>
      <xdr:row>4</xdr:row>
      <xdr:rowOff>9525</xdr:rowOff>
    </xdr:from>
    <xdr:ext cx="171450" cy="171450"/>
    <xdr:sp macro="" textlink="">
      <xdr:nvSpPr>
        <xdr:cNvPr id="44" name="Shape 44">
          <a:extLst>
            <a:ext uri="{FF2B5EF4-FFF2-40B4-BE49-F238E27FC236}">
              <a16:creationId xmlns:a16="http://schemas.microsoft.com/office/drawing/2014/main" id="{00000000-0008-0000-0500-00002C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304800</xdr:colOff>
      <xdr:row>0</xdr:row>
      <xdr:rowOff>142875</xdr:rowOff>
    </xdr:from>
    <xdr:ext cx="1123950" cy="381000"/>
    <xdr:sp macro="" textlink="">
      <xdr:nvSpPr>
        <xdr:cNvPr id="45" name="Shape 45">
          <a:hlinkClick xmlns:r="http://schemas.openxmlformats.org/officeDocument/2006/relationships" r:id="rId1"/>
          <a:extLst>
            <a:ext uri="{FF2B5EF4-FFF2-40B4-BE49-F238E27FC236}">
              <a16:creationId xmlns:a16="http://schemas.microsoft.com/office/drawing/2014/main" id="{00000000-0008-0000-0500-00002D000000}"/>
            </a:ext>
          </a:extLst>
        </xdr:cNvPr>
        <xdr:cNvSpPr/>
      </xdr:nvSpPr>
      <xdr:spPr>
        <a:xfrm>
          <a:off x="4788788" y="3589500"/>
          <a:ext cx="1114425" cy="381000"/>
        </a:xfrm>
        <a:prstGeom prst="leftArrow">
          <a:avLst>
            <a:gd name="adj1" fmla="val 50000"/>
            <a:gd name="adj2" fmla="val 50000"/>
          </a:avLst>
        </a:prstGeom>
        <a:gradFill>
          <a:gsLst>
            <a:gs pos="0">
              <a:srgbClr val="65B151"/>
            </a:gs>
            <a:gs pos="50000">
              <a:srgbClr val="4BAD26"/>
            </a:gs>
            <a:gs pos="100000">
              <a:srgbClr val="3F9E1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28575</xdr:colOff>
      <xdr:row>0</xdr:row>
      <xdr:rowOff>28575</xdr:rowOff>
    </xdr:from>
    <xdr:ext cx="676275" cy="571500"/>
    <xdr:pic>
      <xdr:nvPicPr>
        <xdr:cNvPr id="2" name="image12.png" descr="Credit card with solid fill">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114300</xdr:colOff>
      <xdr:row>1</xdr:row>
      <xdr:rowOff>123825</xdr:rowOff>
    </xdr:from>
    <xdr:ext cx="438150" cy="342900"/>
    <xdr:sp macro="" textlink="">
      <xdr:nvSpPr>
        <xdr:cNvPr id="46" name="Shape 46">
          <a:extLst>
            <a:ext uri="{FF2B5EF4-FFF2-40B4-BE49-F238E27FC236}">
              <a16:creationId xmlns:a16="http://schemas.microsoft.com/office/drawing/2014/main" id="{00000000-0008-0000-0600-00002E000000}"/>
            </a:ext>
          </a:extLst>
        </xdr:cNvPr>
        <xdr:cNvSpPr/>
      </xdr:nvSpPr>
      <xdr:spPr>
        <a:xfrm>
          <a:off x="5136450" y="3618075"/>
          <a:ext cx="419100" cy="323850"/>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0</xdr:col>
      <xdr:colOff>495300</xdr:colOff>
      <xdr:row>4</xdr:row>
      <xdr:rowOff>9525</xdr:rowOff>
    </xdr:from>
    <xdr:ext cx="171450" cy="161925"/>
    <xdr:sp macro="" textlink="">
      <xdr:nvSpPr>
        <xdr:cNvPr id="47" name="Shape 47">
          <a:extLst>
            <a:ext uri="{FF2B5EF4-FFF2-40B4-BE49-F238E27FC236}">
              <a16:creationId xmlns:a16="http://schemas.microsoft.com/office/drawing/2014/main" id="{00000000-0008-0000-0600-00002F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342900</xdr:colOff>
      <xdr:row>8</xdr:row>
      <xdr:rowOff>9525</xdr:rowOff>
    </xdr:from>
    <xdr:ext cx="171450" cy="161925"/>
    <xdr:sp macro="" textlink="">
      <xdr:nvSpPr>
        <xdr:cNvPr id="48" name="Shape 48">
          <a:extLst>
            <a:ext uri="{FF2B5EF4-FFF2-40B4-BE49-F238E27FC236}">
              <a16:creationId xmlns:a16="http://schemas.microsoft.com/office/drawing/2014/main" id="{00000000-0008-0000-0600-000030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342900</xdr:colOff>
      <xdr:row>11</xdr:row>
      <xdr:rowOff>0</xdr:rowOff>
    </xdr:from>
    <xdr:ext cx="171450" cy="171450"/>
    <xdr:sp macro="" textlink="">
      <xdr:nvSpPr>
        <xdr:cNvPr id="49" name="Shape 49">
          <a:extLst>
            <a:ext uri="{FF2B5EF4-FFF2-40B4-BE49-F238E27FC236}">
              <a16:creationId xmlns:a16="http://schemas.microsoft.com/office/drawing/2014/main" id="{00000000-0008-0000-0600-000031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342900</xdr:colOff>
      <xdr:row>14</xdr:row>
      <xdr:rowOff>28575</xdr:rowOff>
    </xdr:from>
    <xdr:ext cx="171450" cy="171450"/>
    <xdr:sp macro="" textlink="">
      <xdr:nvSpPr>
        <xdr:cNvPr id="50" name="Shape 50">
          <a:extLst>
            <a:ext uri="{FF2B5EF4-FFF2-40B4-BE49-F238E27FC236}">
              <a16:creationId xmlns:a16="http://schemas.microsoft.com/office/drawing/2014/main" id="{00000000-0008-0000-0600-000032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4</xdr:col>
      <xdr:colOff>771525</xdr:colOff>
      <xdr:row>0</xdr:row>
      <xdr:rowOff>209550</xdr:rowOff>
    </xdr:from>
    <xdr:ext cx="352425" cy="200025"/>
    <xdr:sp macro="" textlink="">
      <xdr:nvSpPr>
        <xdr:cNvPr id="51" name="Shape 51">
          <a:extLst>
            <a:ext uri="{FF2B5EF4-FFF2-40B4-BE49-F238E27FC236}">
              <a16:creationId xmlns:a16="http://schemas.microsoft.com/office/drawing/2014/main" id="{00000000-0008-0000-0600-000033000000}"/>
            </a:ext>
          </a:extLst>
        </xdr:cNvPr>
        <xdr:cNvSpPr/>
      </xdr:nvSpPr>
      <xdr:spPr>
        <a:xfrm>
          <a:off x="5179313" y="3689513"/>
          <a:ext cx="333375"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23950" cy="381000"/>
    <xdr:sp macro="" textlink="">
      <xdr:nvSpPr>
        <xdr:cNvPr id="52" name="Shape 52">
          <a:hlinkClick xmlns:r="http://schemas.openxmlformats.org/officeDocument/2006/relationships" r:id="rId1"/>
          <a:extLst>
            <a:ext uri="{FF2B5EF4-FFF2-40B4-BE49-F238E27FC236}">
              <a16:creationId xmlns:a16="http://schemas.microsoft.com/office/drawing/2014/main" id="{00000000-0008-0000-0600-000034000000}"/>
            </a:ext>
          </a:extLst>
        </xdr:cNvPr>
        <xdr:cNvSpPr/>
      </xdr:nvSpPr>
      <xdr:spPr>
        <a:xfrm>
          <a:off x="4788788" y="3589500"/>
          <a:ext cx="1114425"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0</xdr:colOff>
      <xdr:row>0</xdr:row>
      <xdr:rowOff>0</xdr:rowOff>
    </xdr:from>
    <xdr:ext cx="619125" cy="619125"/>
    <xdr:pic>
      <xdr:nvPicPr>
        <xdr:cNvPr id="2" name="image14.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514350</xdr:colOff>
      <xdr:row>4</xdr:row>
      <xdr:rowOff>9525</xdr:rowOff>
    </xdr:from>
    <xdr:ext cx="171450" cy="161925"/>
    <xdr:sp macro="" textlink="">
      <xdr:nvSpPr>
        <xdr:cNvPr id="53" name="Shape 53">
          <a:extLst>
            <a:ext uri="{FF2B5EF4-FFF2-40B4-BE49-F238E27FC236}">
              <a16:creationId xmlns:a16="http://schemas.microsoft.com/office/drawing/2014/main" id="{00000000-0008-0000-0700-000035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342900</xdr:colOff>
      <xdr:row>8</xdr:row>
      <xdr:rowOff>9525</xdr:rowOff>
    </xdr:from>
    <xdr:ext cx="171450" cy="161925"/>
    <xdr:sp macro="" textlink="">
      <xdr:nvSpPr>
        <xdr:cNvPr id="54" name="Shape 54">
          <a:extLst>
            <a:ext uri="{FF2B5EF4-FFF2-40B4-BE49-F238E27FC236}">
              <a16:creationId xmlns:a16="http://schemas.microsoft.com/office/drawing/2014/main" id="{00000000-0008-0000-0700-000036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342900</xdr:colOff>
      <xdr:row>11</xdr:row>
      <xdr:rowOff>0</xdr:rowOff>
    </xdr:from>
    <xdr:ext cx="171450" cy="171450"/>
    <xdr:sp macro="" textlink="">
      <xdr:nvSpPr>
        <xdr:cNvPr id="55" name="Shape 55">
          <a:extLst>
            <a:ext uri="{FF2B5EF4-FFF2-40B4-BE49-F238E27FC236}">
              <a16:creationId xmlns:a16="http://schemas.microsoft.com/office/drawing/2014/main" id="{00000000-0008-0000-0700-000037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333375</xdr:colOff>
      <xdr:row>14</xdr:row>
      <xdr:rowOff>104775</xdr:rowOff>
    </xdr:from>
    <xdr:ext cx="171450" cy="171450"/>
    <xdr:sp macro="" textlink="">
      <xdr:nvSpPr>
        <xdr:cNvPr id="56" name="Shape 56">
          <a:extLst>
            <a:ext uri="{FF2B5EF4-FFF2-40B4-BE49-F238E27FC236}">
              <a16:creationId xmlns:a16="http://schemas.microsoft.com/office/drawing/2014/main" id="{00000000-0008-0000-0700-000038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323850</xdr:colOff>
      <xdr:row>0</xdr:row>
      <xdr:rowOff>219075</xdr:rowOff>
    </xdr:from>
    <xdr:ext cx="200025" cy="209550"/>
    <xdr:sp macro="" textlink="">
      <xdr:nvSpPr>
        <xdr:cNvPr id="57" name="Shape 57">
          <a:extLst>
            <a:ext uri="{FF2B5EF4-FFF2-40B4-BE49-F238E27FC236}">
              <a16:creationId xmlns:a16="http://schemas.microsoft.com/office/drawing/2014/main" id="{00000000-0008-0000-0700-000039000000}"/>
            </a:ext>
          </a:extLst>
        </xdr:cNvPr>
        <xdr:cNvSpPr/>
      </xdr:nvSpPr>
      <xdr:spPr>
        <a:xfrm>
          <a:off x="5255513" y="3684750"/>
          <a:ext cx="180975" cy="1905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95250</xdr:colOff>
      <xdr:row>1</xdr:row>
      <xdr:rowOff>123825</xdr:rowOff>
    </xdr:from>
    <xdr:ext cx="438150" cy="342900"/>
    <xdr:sp macro="" textlink="">
      <xdr:nvSpPr>
        <xdr:cNvPr id="46" name="Shape 46">
          <a:extLst>
            <a:ext uri="{FF2B5EF4-FFF2-40B4-BE49-F238E27FC236}">
              <a16:creationId xmlns:a16="http://schemas.microsoft.com/office/drawing/2014/main" id="{00000000-0008-0000-0700-00002E000000}"/>
            </a:ext>
          </a:extLst>
        </xdr:cNvPr>
        <xdr:cNvSpPr/>
      </xdr:nvSpPr>
      <xdr:spPr>
        <a:xfrm>
          <a:off x="5136450" y="3618075"/>
          <a:ext cx="419100" cy="323850"/>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0</xdr:col>
      <xdr:colOff>295275</xdr:colOff>
      <xdr:row>0</xdr:row>
      <xdr:rowOff>123825</xdr:rowOff>
    </xdr:from>
    <xdr:ext cx="1133475" cy="381000"/>
    <xdr:sp macro="" textlink="">
      <xdr:nvSpPr>
        <xdr:cNvPr id="58" name="Shape 58">
          <a:hlinkClick xmlns:r="http://schemas.openxmlformats.org/officeDocument/2006/relationships" r:id="rId1"/>
          <a:extLst>
            <a:ext uri="{FF2B5EF4-FFF2-40B4-BE49-F238E27FC236}">
              <a16:creationId xmlns:a16="http://schemas.microsoft.com/office/drawing/2014/main" id="{00000000-0008-0000-0700-00003A000000}"/>
            </a:ext>
          </a:extLst>
        </xdr:cNvPr>
        <xdr:cNvSpPr/>
      </xdr:nvSpPr>
      <xdr:spPr>
        <a:xfrm>
          <a:off x="4784025" y="3589500"/>
          <a:ext cx="1123950"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66675</xdr:colOff>
      <xdr:row>0</xdr:row>
      <xdr:rowOff>57150</xdr:rowOff>
    </xdr:from>
    <xdr:ext cx="466725" cy="495300"/>
    <xdr:pic>
      <xdr:nvPicPr>
        <xdr:cNvPr id="2" name="image15.png" descr="Daily calendar with solid fill">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514350</xdr:colOff>
      <xdr:row>4</xdr:row>
      <xdr:rowOff>9525</xdr:rowOff>
    </xdr:from>
    <xdr:ext cx="171450" cy="161925"/>
    <xdr:sp macro="" textlink="">
      <xdr:nvSpPr>
        <xdr:cNvPr id="59" name="Shape 59">
          <a:extLst>
            <a:ext uri="{FF2B5EF4-FFF2-40B4-BE49-F238E27FC236}">
              <a16:creationId xmlns:a16="http://schemas.microsoft.com/office/drawing/2014/main" id="{00000000-0008-0000-0800-00003B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371475</xdr:colOff>
      <xdr:row>9</xdr:row>
      <xdr:rowOff>28575</xdr:rowOff>
    </xdr:from>
    <xdr:ext cx="171450" cy="161925"/>
    <xdr:sp macro="" textlink="">
      <xdr:nvSpPr>
        <xdr:cNvPr id="60" name="Shape 60">
          <a:extLst>
            <a:ext uri="{FF2B5EF4-FFF2-40B4-BE49-F238E27FC236}">
              <a16:creationId xmlns:a16="http://schemas.microsoft.com/office/drawing/2014/main" id="{00000000-0008-0000-0800-00003C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342900</xdr:colOff>
      <xdr:row>12</xdr:row>
      <xdr:rowOff>0</xdr:rowOff>
    </xdr:from>
    <xdr:ext cx="171450" cy="171450"/>
    <xdr:sp macro="" textlink="">
      <xdr:nvSpPr>
        <xdr:cNvPr id="61" name="Shape 61">
          <a:extLst>
            <a:ext uri="{FF2B5EF4-FFF2-40B4-BE49-F238E27FC236}">
              <a16:creationId xmlns:a16="http://schemas.microsoft.com/office/drawing/2014/main" id="{00000000-0008-0000-0800-00003D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352425</xdr:colOff>
      <xdr:row>15</xdr:row>
      <xdr:rowOff>9525</xdr:rowOff>
    </xdr:from>
    <xdr:ext cx="171450" cy="161925"/>
    <xdr:sp macro="" textlink="">
      <xdr:nvSpPr>
        <xdr:cNvPr id="62" name="Shape 62">
          <a:extLst>
            <a:ext uri="{FF2B5EF4-FFF2-40B4-BE49-F238E27FC236}">
              <a16:creationId xmlns:a16="http://schemas.microsoft.com/office/drawing/2014/main" id="{00000000-0008-0000-0800-00003E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142875</xdr:colOff>
      <xdr:row>0</xdr:row>
      <xdr:rowOff>228600</xdr:rowOff>
    </xdr:from>
    <xdr:ext cx="180975" cy="180975"/>
    <xdr:sp macro="" textlink="">
      <xdr:nvSpPr>
        <xdr:cNvPr id="63" name="Shape 63">
          <a:extLst>
            <a:ext uri="{FF2B5EF4-FFF2-40B4-BE49-F238E27FC236}">
              <a16:creationId xmlns:a16="http://schemas.microsoft.com/office/drawing/2014/main" id="{00000000-0008-0000-0800-00003F000000}"/>
            </a:ext>
          </a:extLst>
        </xdr:cNvPr>
        <xdr:cNvSpPr/>
      </xdr:nvSpPr>
      <xdr:spPr>
        <a:xfrm>
          <a:off x="5265038" y="3699038"/>
          <a:ext cx="161925"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361950</xdr:colOff>
      <xdr:row>4</xdr:row>
      <xdr:rowOff>123825</xdr:rowOff>
    </xdr:from>
    <xdr:ext cx="152400" cy="171450"/>
    <xdr:sp macro="" textlink="">
      <xdr:nvSpPr>
        <xdr:cNvPr id="64" name="Shape 64">
          <a:extLst>
            <a:ext uri="{FF2B5EF4-FFF2-40B4-BE49-F238E27FC236}">
              <a16:creationId xmlns:a16="http://schemas.microsoft.com/office/drawing/2014/main" id="{00000000-0008-0000-0800-000040000000}"/>
            </a:ext>
          </a:extLst>
        </xdr:cNvPr>
        <xdr:cNvSpPr/>
      </xdr:nvSpPr>
      <xdr:spPr>
        <a:xfrm>
          <a:off x="5279325" y="3703800"/>
          <a:ext cx="13335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85725</xdr:colOff>
      <xdr:row>1</xdr:row>
      <xdr:rowOff>133350</xdr:rowOff>
    </xdr:from>
    <xdr:ext cx="438150" cy="342900"/>
    <xdr:sp macro="" textlink="">
      <xdr:nvSpPr>
        <xdr:cNvPr id="46" name="Shape 46">
          <a:extLst>
            <a:ext uri="{FF2B5EF4-FFF2-40B4-BE49-F238E27FC236}">
              <a16:creationId xmlns:a16="http://schemas.microsoft.com/office/drawing/2014/main" id="{00000000-0008-0000-0800-00002E000000}"/>
            </a:ext>
          </a:extLst>
        </xdr:cNvPr>
        <xdr:cNvSpPr/>
      </xdr:nvSpPr>
      <xdr:spPr>
        <a:xfrm>
          <a:off x="5136450" y="3618075"/>
          <a:ext cx="419100" cy="323850"/>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0</xdr:col>
      <xdr:colOff>295275</xdr:colOff>
      <xdr:row>0</xdr:row>
      <xdr:rowOff>123825</xdr:rowOff>
    </xdr:from>
    <xdr:ext cx="1123950" cy="381000"/>
    <xdr:sp macro="" textlink="">
      <xdr:nvSpPr>
        <xdr:cNvPr id="65" name="Shape 65">
          <a:hlinkClick xmlns:r="http://schemas.openxmlformats.org/officeDocument/2006/relationships" r:id="rId1"/>
          <a:extLst>
            <a:ext uri="{FF2B5EF4-FFF2-40B4-BE49-F238E27FC236}">
              <a16:creationId xmlns:a16="http://schemas.microsoft.com/office/drawing/2014/main" id="{00000000-0008-0000-0800-000041000000}"/>
            </a:ext>
          </a:extLst>
        </xdr:cNvPr>
        <xdr:cNvSpPr/>
      </xdr:nvSpPr>
      <xdr:spPr>
        <a:xfrm>
          <a:off x="4788788" y="3589500"/>
          <a:ext cx="1114425"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0</xdr:colOff>
      <xdr:row>0</xdr:row>
      <xdr:rowOff>0</xdr:rowOff>
    </xdr:from>
    <xdr:ext cx="619125" cy="619125"/>
    <xdr:pic>
      <xdr:nvPicPr>
        <xdr:cNvPr id="2" name="image16.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xdr:col>
      <xdr:colOff>352425</xdr:colOff>
      <xdr:row>8</xdr:row>
      <xdr:rowOff>0</xdr:rowOff>
    </xdr:from>
    <xdr:ext cx="171450" cy="171450"/>
    <xdr:sp macro="" textlink="">
      <xdr:nvSpPr>
        <xdr:cNvPr id="66" name="Shape 66">
          <a:extLst>
            <a:ext uri="{FF2B5EF4-FFF2-40B4-BE49-F238E27FC236}">
              <a16:creationId xmlns:a16="http://schemas.microsoft.com/office/drawing/2014/main" id="{00000000-0008-0000-0900-000042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361950</xdr:colOff>
      <xdr:row>4</xdr:row>
      <xdr:rowOff>123825</xdr:rowOff>
    </xdr:from>
    <xdr:ext cx="171450" cy="161925"/>
    <xdr:sp macro="" textlink="">
      <xdr:nvSpPr>
        <xdr:cNvPr id="67" name="Shape 67">
          <a:extLst>
            <a:ext uri="{FF2B5EF4-FFF2-40B4-BE49-F238E27FC236}">
              <a16:creationId xmlns:a16="http://schemas.microsoft.com/office/drawing/2014/main" id="{00000000-0008-0000-0900-000043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361950</xdr:colOff>
      <xdr:row>9</xdr:row>
      <xdr:rowOff>28575</xdr:rowOff>
    </xdr:from>
    <xdr:ext cx="171450" cy="161925"/>
    <xdr:sp macro="" textlink="">
      <xdr:nvSpPr>
        <xdr:cNvPr id="68" name="Shape 68">
          <a:extLst>
            <a:ext uri="{FF2B5EF4-FFF2-40B4-BE49-F238E27FC236}">
              <a16:creationId xmlns:a16="http://schemas.microsoft.com/office/drawing/2014/main" id="{00000000-0008-0000-0900-000044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180975</xdr:colOff>
      <xdr:row>0</xdr:row>
      <xdr:rowOff>219075</xdr:rowOff>
    </xdr:from>
    <xdr:ext cx="209550" cy="200025"/>
    <xdr:sp macro="" textlink="">
      <xdr:nvSpPr>
        <xdr:cNvPr id="69" name="Shape 69">
          <a:extLst>
            <a:ext uri="{FF2B5EF4-FFF2-40B4-BE49-F238E27FC236}">
              <a16:creationId xmlns:a16="http://schemas.microsoft.com/office/drawing/2014/main" id="{00000000-0008-0000-0900-000045000000}"/>
            </a:ext>
          </a:extLst>
        </xdr:cNvPr>
        <xdr:cNvSpPr/>
      </xdr:nvSpPr>
      <xdr:spPr>
        <a:xfrm>
          <a:off x="5250750" y="3689513"/>
          <a:ext cx="190500"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352425</xdr:colOff>
      <xdr:row>12</xdr:row>
      <xdr:rowOff>9525</xdr:rowOff>
    </xdr:from>
    <xdr:ext cx="171450" cy="171450"/>
    <xdr:sp macro="" textlink="">
      <xdr:nvSpPr>
        <xdr:cNvPr id="70" name="Shape 70">
          <a:extLst>
            <a:ext uri="{FF2B5EF4-FFF2-40B4-BE49-F238E27FC236}">
              <a16:creationId xmlns:a16="http://schemas.microsoft.com/office/drawing/2014/main" id="{00000000-0008-0000-0900-000046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485775</xdr:colOff>
      <xdr:row>4</xdr:row>
      <xdr:rowOff>19050</xdr:rowOff>
    </xdr:from>
    <xdr:ext cx="171450" cy="171450"/>
    <xdr:sp macro="" textlink="">
      <xdr:nvSpPr>
        <xdr:cNvPr id="71" name="Shape 71">
          <a:extLst>
            <a:ext uri="{FF2B5EF4-FFF2-40B4-BE49-F238E27FC236}">
              <a16:creationId xmlns:a16="http://schemas.microsoft.com/office/drawing/2014/main" id="{00000000-0008-0000-0900-000047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85725</xdr:colOff>
      <xdr:row>1</xdr:row>
      <xdr:rowOff>133350</xdr:rowOff>
    </xdr:from>
    <xdr:ext cx="438150" cy="342900"/>
    <xdr:sp macro="" textlink="">
      <xdr:nvSpPr>
        <xdr:cNvPr id="46" name="Shape 46">
          <a:extLst>
            <a:ext uri="{FF2B5EF4-FFF2-40B4-BE49-F238E27FC236}">
              <a16:creationId xmlns:a16="http://schemas.microsoft.com/office/drawing/2014/main" id="{00000000-0008-0000-0900-00002E000000}"/>
            </a:ext>
          </a:extLst>
        </xdr:cNvPr>
        <xdr:cNvSpPr/>
      </xdr:nvSpPr>
      <xdr:spPr>
        <a:xfrm>
          <a:off x="5136450" y="3618075"/>
          <a:ext cx="419100" cy="323850"/>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0</xdr:col>
      <xdr:colOff>295275</xdr:colOff>
      <xdr:row>0</xdr:row>
      <xdr:rowOff>123825</xdr:rowOff>
    </xdr:from>
    <xdr:ext cx="1123950" cy="381000"/>
    <xdr:sp macro="" textlink="">
      <xdr:nvSpPr>
        <xdr:cNvPr id="72" name="Shape 72">
          <a:hlinkClick xmlns:r="http://schemas.openxmlformats.org/officeDocument/2006/relationships" r:id="rId1"/>
          <a:extLst>
            <a:ext uri="{FF2B5EF4-FFF2-40B4-BE49-F238E27FC236}">
              <a16:creationId xmlns:a16="http://schemas.microsoft.com/office/drawing/2014/main" id="{00000000-0008-0000-0900-000048000000}"/>
            </a:ext>
          </a:extLst>
        </xdr:cNvPr>
        <xdr:cNvSpPr/>
      </xdr:nvSpPr>
      <xdr:spPr>
        <a:xfrm>
          <a:off x="4788788" y="3589500"/>
          <a:ext cx="1114425"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66675</xdr:colOff>
      <xdr:row>0</xdr:row>
      <xdr:rowOff>66675</xdr:rowOff>
    </xdr:from>
    <xdr:ext cx="457200" cy="447675"/>
    <xdr:pic>
      <xdr:nvPicPr>
        <xdr:cNvPr id="2" name="image17.png" descr="Clapper board with solid fill">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0</xdr:col>
      <xdr:colOff>514350</xdr:colOff>
      <xdr:row>4</xdr:row>
      <xdr:rowOff>9525</xdr:rowOff>
    </xdr:from>
    <xdr:ext cx="171450" cy="171450"/>
    <xdr:sp macro="" textlink="">
      <xdr:nvSpPr>
        <xdr:cNvPr id="73" name="Shape 73">
          <a:extLst>
            <a:ext uri="{FF2B5EF4-FFF2-40B4-BE49-F238E27FC236}">
              <a16:creationId xmlns:a16="http://schemas.microsoft.com/office/drawing/2014/main" id="{00000000-0008-0000-0A00-000049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66675</xdr:colOff>
      <xdr:row>1</xdr:row>
      <xdr:rowOff>123825</xdr:rowOff>
    </xdr:from>
    <xdr:ext cx="438150" cy="352425"/>
    <xdr:sp macro="" textlink="">
      <xdr:nvSpPr>
        <xdr:cNvPr id="74" name="Shape 74">
          <a:extLst>
            <a:ext uri="{FF2B5EF4-FFF2-40B4-BE49-F238E27FC236}">
              <a16:creationId xmlns:a16="http://schemas.microsoft.com/office/drawing/2014/main" id="{00000000-0008-0000-0A00-00004A000000}"/>
            </a:ext>
          </a:extLst>
        </xdr:cNvPr>
        <xdr:cNvSpPr/>
      </xdr:nvSpPr>
      <xdr:spPr>
        <a:xfrm>
          <a:off x="5136450" y="3613313"/>
          <a:ext cx="419100" cy="333375"/>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1</xdr:col>
      <xdr:colOff>304800</xdr:colOff>
      <xdr:row>9</xdr:row>
      <xdr:rowOff>28575</xdr:rowOff>
    </xdr:from>
    <xdr:ext cx="171450" cy="171450"/>
    <xdr:sp macro="" textlink="">
      <xdr:nvSpPr>
        <xdr:cNvPr id="75" name="Shape 75">
          <a:extLst>
            <a:ext uri="{FF2B5EF4-FFF2-40B4-BE49-F238E27FC236}">
              <a16:creationId xmlns:a16="http://schemas.microsoft.com/office/drawing/2014/main" id="{00000000-0008-0000-0A00-00004B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314325</xdr:colOff>
      <xdr:row>18</xdr:row>
      <xdr:rowOff>9525</xdr:rowOff>
    </xdr:from>
    <xdr:ext cx="171450" cy="171450"/>
    <xdr:sp macro="" textlink="">
      <xdr:nvSpPr>
        <xdr:cNvPr id="76" name="Shape 76">
          <a:extLst>
            <a:ext uri="{FF2B5EF4-FFF2-40B4-BE49-F238E27FC236}">
              <a16:creationId xmlns:a16="http://schemas.microsoft.com/office/drawing/2014/main" id="{00000000-0008-0000-0A00-00004C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581025</xdr:colOff>
      <xdr:row>0</xdr:row>
      <xdr:rowOff>209550</xdr:rowOff>
    </xdr:from>
    <xdr:ext cx="209550" cy="200025"/>
    <xdr:sp macro="" textlink="">
      <xdr:nvSpPr>
        <xdr:cNvPr id="77" name="Shape 77">
          <a:extLst>
            <a:ext uri="{FF2B5EF4-FFF2-40B4-BE49-F238E27FC236}">
              <a16:creationId xmlns:a16="http://schemas.microsoft.com/office/drawing/2014/main" id="{00000000-0008-0000-0A00-00004D000000}"/>
            </a:ext>
          </a:extLst>
        </xdr:cNvPr>
        <xdr:cNvSpPr/>
      </xdr:nvSpPr>
      <xdr:spPr>
        <a:xfrm>
          <a:off x="5250750" y="3689513"/>
          <a:ext cx="190500"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23950" cy="381000"/>
    <xdr:sp macro="" textlink="">
      <xdr:nvSpPr>
        <xdr:cNvPr id="78" name="Shape 78">
          <a:hlinkClick xmlns:r="http://schemas.openxmlformats.org/officeDocument/2006/relationships" r:id="rId1"/>
          <a:extLst>
            <a:ext uri="{FF2B5EF4-FFF2-40B4-BE49-F238E27FC236}">
              <a16:creationId xmlns:a16="http://schemas.microsoft.com/office/drawing/2014/main" id="{00000000-0008-0000-0A00-00004E000000}"/>
            </a:ext>
          </a:extLst>
        </xdr:cNvPr>
        <xdr:cNvSpPr/>
      </xdr:nvSpPr>
      <xdr:spPr>
        <a:xfrm>
          <a:off x="4788788" y="3589500"/>
          <a:ext cx="1114425"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57150</xdr:colOff>
      <xdr:row>0</xdr:row>
      <xdr:rowOff>66675</xdr:rowOff>
    </xdr:from>
    <xdr:ext cx="476250" cy="466725"/>
    <xdr:pic>
      <xdr:nvPicPr>
        <xdr:cNvPr id="2" name="image18.png" descr="Coins with solid fill">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0</xdr:col>
      <xdr:colOff>485775</xdr:colOff>
      <xdr:row>4</xdr:row>
      <xdr:rowOff>19050</xdr:rowOff>
    </xdr:from>
    <xdr:ext cx="171450" cy="171450"/>
    <xdr:sp macro="" textlink="">
      <xdr:nvSpPr>
        <xdr:cNvPr id="79" name="Shape 79">
          <a:extLst>
            <a:ext uri="{FF2B5EF4-FFF2-40B4-BE49-F238E27FC236}">
              <a16:creationId xmlns:a16="http://schemas.microsoft.com/office/drawing/2014/main" id="{00000000-0008-0000-0B00-00004F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381000</xdr:colOff>
      <xdr:row>0</xdr:row>
      <xdr:rowOff>209550</xdr:rowOff>
    </xdr:from>
    <xdr:ext cx="209550" cy="200025"/>
    <xdr:sp macro="" textlink="">
      <xdr:nvSpPr>
        <xdr:cNvPr id="80" name="Shape 80">
          <a:extLst>
            <a:ext uri="{FF2B5EF4-FFF2-40B4-BE49-F238E27FC236}">
              <a16:creationId xmlns:a16="http://schemas.microsoft.com/office/drawing/2014/main" id="{00000000-0008-0000-0B00-000050000000}"/>
            </a:ext>
          </a:extLst>
        </xdr:cNvPr>
        <xdr:cNvSpPr/>
      </xdr:nvSpPr>
      <xdr:spPr>
        <a:xfrm>
          <a:off x="5250750" y="3689513"/>
          <a:ext cx="190500"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66675</xdr:colOff>
      <xdr:row>1</xdr:row>
      <xdr:rowOff>142875</xdr:rowOff>
    </xdr:from>
    <xdr:ext cx="438150" cy="361950"/>
    <xdr:sp macro="" textlink="">
      <xdr:nvSpPr>
        <xdr:cNvPr id="81" name="Shape 81">
          <a:extLst>
            <a:ext uri="{FF2B5EF4-FFF2-40B4-BE49-F238E27FC236}">
              <a16:creationId xmlns:a16="http://schemas.microsoft.com/office/drawing/2014/main" id="{00000000-0008-0000-0B00-000051000000}"/>
            </a:ext>
          </a:extLst>
        </xdr:cNvPr>
        <xdr:cNvSpPr/>
      </xdr:nvSpPr>
      <xdr:spPr>
        <a:xfrm>
          <a:off x="5136450" y="3608550"/>
          <a:ext cx="419100" cy="342900"/>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0</xdr:col>
      <xdr:colOff>295275</xdr:colOff>
      <xdr:row>0</xdr:row>
      <xdr:rowOff>123825</xdr:rowOff>
    </xdr:from>
    <xdr:ext cx="1123950" cy="381000"/>
    <xdr:sp macro="" textlink="">
      <xdr:nvSpPr>
        <xdr:cNvPr id="82" name="Shape 82">
          <a:hlinkClick xmlns:r="http://schemas.openxmlformats.org/officeDocument/2006/relationships" r:id="rId1"/>
          <a:extLst>
            <a:ext uri="{FF2B5EF4-FFF2-40B4-BE49-F238E27FC236}">
              <a16:creationId xmlns:a16="http://schemas.microsoft.com/office/drawing/2014/main" id="{00000000-0008-0000-0B00-000052000000}"/>
            </a:ext>
          </a:extLst>
        </xdr:cNvPr>
        <xdr:cNvSpPr/>
      </xdr:nvSpPr>
      <xdr:spPr>
        <a:xfrm>
          <a:off x="4788788" y="3589500"/>
          <a:ext cx="1114425"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66675</xdr:colOff>
      <xdr:row>0</xdr:row>
      <xdr:rowOff>57150</xdr:rowOff>
    </xdr:from>
    <xdr:ext cx="476250" cy="466725"/>
    <xdr:pic>
      <xdr:nvPicPr>
        <xdr:cNvPr id="2" name="image19.png" descr="Money envelope with solid fill">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3</xdr:col>
      <xdr:colOff>828675</xdr:colOff>
      <xdr:row>0</xdr:row>
      <xdr:rowOff>209550</xdr:rowOff>
    </xdr:from>
    <xdr:ext cx="342900" cy="200025"/>
    <xdr:sp macro="" textlink="">
      <xdr:nvSpPr>
        <xdr:cNvPr id="83" name="Shape 83">
          <a:extLst>
            <a:ext uri="{FF2B5EF4-FFF2-40B4-BE49-F238E27FC236}">
              <a16:creationId xmlns:a16="http://schemas.microsoft.com/office/drawing/2014/main" id="{00000000-0008-0000-0C00-000053000000}"/>
            </a:ext>
          </a:extLst>
        </xdr:cNvPr>
        <xdr:cNvSpPr/>
      </xdr:nvSpPr>
      <xdr:spPr>
        <a:xfrm>
          <a:off x="5184075" y="3689513"/>
          <a:ext cx="323850"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66675</xdr:colOff>
      <xdr:row>1</xdr:row>
      <xdr:rowOff>114300</xdr:rowOff>
    </xdr:from>
    <xdr:ext cx="428625" cy="352425"/>
    <xdr:sp macro="" textlink="">
      <xdr:nvSpPr>
        <xdr:cNvPr id="84" name="Shape 84">
          <a:extLst>
            <a:ext uri="{FF2B5EF4-FFF2-40B4-BE49-F238E27FC236}">
              <a16:creationId xmlns:a16="http://schemas.microsoft.com/office/drawing/2014/main" id="{00000000-0008-0000-0C00-000054000000}"/>
            </a:ext>
          </a:extLst>
        </xdr:cNvPr>
        <xdr:cNvSpPr/>
      </xdr:nvSpPr>
      <xdr:spPr>
        <a:xfrm>
          <a:off x="5141213" y="3613313"/>
          <a:ext cx="409575" cy="333375"/>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1</xdr:col>
      <xdr:colOff>295275</xdr:colOff>
      <xdr:row>8</xdr:row>
      <xdr:rowOff>9525</xdr:rowOff>
    </xdr:from>
    <xdr:ext cx="171450" cy="161925"/>
    <xdr:sp macro="" textlink="">
      <xdr:nvSpPr>
        <xdr:cNvPr id="85" name="Shape 85">
          <a:extLst>
            <a:ext uri="{FF2B5EF4-FFF2-40B4-BE49-F238E27FC236}">
              <a16:creationId xmlns:a16="http://schemas.microsoft.com/office/drawing/2014/main" id="{00000000-0008-0000-0C00-000055000000}"/>
            </a:ext>
          </a:extLst>
        </xdr:cNvPr>
        <xdr:cNvSpPr/>
      </xdr:nvSpPr>
      <xdr:spPr>
        <a:xfrm>
          <a:off x="5269800" y="3708563"/>
          <a:ext cx="152400" cy="1428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295275</xdr:colOff>
      <xdr:row>9</xdr:row>
      <xdr:rowOff>47625</xdr:rowOff>
    </xdr:from>
    <xdr:ext cx="171450" cy="171450"/>
    <xdr:sp macro="" textlink="">
      <xdr:nvSpPr>
        <xdr:cNvPr id="86" name="Shape 86">
          <a:extLst>
            <a:ext uri="{FF2B5EF4-FFF2-40B4-BE49-F238E27FC236}">
              <a16:creationId xmlns:a16="http://schemas.microsoft.com/office/drawing/2014/main" id="{00000000-0008-0000-0C00-000056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295275</xdr:colOff>
      <xdr:row>12</xdr:row>
      <xdr:rowOff>9525</xdr:rowOff>
    </xdr:from>
    <xdr:ext cx="171450" cy="171450"/>
    <xdr:sp macro="" textlink="">
      <xdr:nvSpPr>
        <xdr:cNvPr id="87" name="Shape 87">
          <a:extLst>
            <a:ext uri="{FF2B5EF4-FFF2-40B4-BE49-F238E27FC236}">
              <a16:creationId xmlns:a16="http://schemas.microsoft.com/office/drawing/2014/main" id="{00000000-0008-0000-0C00-000057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xdr:col>
      <xdr:colOff>295275</xdr:colOff>
      <xdr:row>13</xdr:row>
      <xdr:rowOff>57150</xdr:rowOff>
    </xdr:from>
    <xdr:ext cx="171450" cy="171450"/>
    <xdr:sp macro="" textlink="">
      <xdr:nvSpPr>
        <xdr:cNvPr id="88" name="Shape 88">
          <a:extLst>
            <a:ext uri="{FF2B5EF4-FFF2-40B4-BE49-F238E27FC236}">
              <a16:creationId xmlns:a16="http://schemas.microsoft.com/office/drawing/2014/main" id="{00000000-0008-0000-0C00-000058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485775</xdr:colOff>
      <xdr:row>4</xdr:row>
      <xdr:rowOff>19050</xdr:rowOff>
    </xdr:from>
    <xdr:ext cx="171450" cy="180975"/>
    <xdr:sp macro="" textlink="">
      <xdr:nvSpPr>
        <xdr:cNvPr id="89" name="Shape 89">
          <a:extLst>
            <a:ext uri="{FF2B5EF4-FFF2-40B4-BE49-F238E27FC236}">
              <a16:creationId xmlns:a16="http://schemas.microsoft.com/office/drawing/2014/main" id="{00000000-0008-0000-0C00-000059000000}"/>
            </a:ext>
          </a:extLst>
        </xdr:cNvPr>
        <xdr:cNvSpPr/>
      </xdr:nvSpPr>
      <xdr:spPr>
        <a:xfrm>
          <a:off x="5269800" y="3699038"/>
          <a:ext cx="152400"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23950" cy="381000"/>
    <xdr:sp macro="" textlink="">
      <xdr:nvSpPr>
        <xdr:cNvPr id="90" name="Shape 90">
          <a:hlinkClick xmlns:r="http://schemas.openxmlformats.org/officeDocument/2006/relationships" r:id="rId1"/>
          <a:extLst>
            <a:ext uri="{FF2B5EF4-FFF2-40B4-BE49-F238E27FC236}">
              <a16:creationId xmlns:a16="http://schemas.microsoft.com/office/drawing/2014/main" id="{00000000-0008-0000-0C00-00005A000000}"/>
            </a:ext>
          </a:extLst>
        </xdr:cNvPr>
        <xdr:cNvSpPr/>
      </xdr:nvSpPr>
      <xdr:spPr>
        <a:xfrm>
          <a:off x="4788788" y="3594263"/>
          <a:ext cx="1114425" cy="371475"/>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85725</xdr:colOff>
      <xdr:row>0</xdr:row>
      <xdr:rowOff>95250</xdr:rowOff>
    </xdr:from>
    <xdr:ext cx="438150" cy="438150"/>
    <xdr:pic>
      <xdr:nvPicPr>
        <xdr:cNvPr id="2" name="image20.png" descr="Comment Heart with solid fill">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1</xdr:col>
      <xdr:colOff>104775</xdr:colOff>
      <xdr:row>1</xdr:row>
      <xdr:rowOff>123825</xdr:rowOff>
    </xdr:from>
    <xdr:ext cx="409575" cy="304800"/>
    <xdr:sp macro="" textlink="">
      <xdr:nvSpPr>
        <xdr:cNvPr id="91" name="Shape 91">
          <a:extLst>
            <a:ext uri="{FF2B5EF4-FFF2-40B4-BE49-F238E27FC236}">
              <a16:creationId xmlns:a16="http://schemas.microsoft.com/office/drawing/2014/main" id="{00000000-0008-0000-0D00-00005B000000}"/>
            </a:ext>
          </a:extLst>
        </xdr:cNvPr>
        <xdr:cNvSpPr/>
      </xdr:nvSpPr>
      <xdr:spPr>
        <a:xfrm>
          <a:off x="5150738" y="3637125"/>
          <a:ext cx="390525" cy="285750"/>
        </a:xfrm>
        <a:prstGeom prst="rightArrow">
          <a:avLst>
            <a:gd name="adj1" fmla="val 50000"/>
            <a:gd name="adj2" fmla="val 50000"/>
          </a:avLst>
        </a:prstGeom>
        <a:solidFill>
          <a:srgbClr val="A3C5ED"/>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600">
            <a:solidFill>
              <a:srgbClr val="000000"/>
            </a:solidFill>
          </a:endParaRPr>
        </a:p>
      </xdr:txBody>
    </xdr:sp>
    <xdr:clientData fLocksWithSheet="0"/>
  </xdr:oneCellAnchor>
  <xdr:oneCellAnchor>
    <xdr:from>
      <xdr:col>0</xdr:col>
      <xdr:colOff>514350</xdr:colOff>
      <xdr:row>4</xdr:row>
      <xdr:rowOff>9525</xdr:rowOff>
    </xdr:from>
    <xdr:ext cx="171450" cy="171450"/>
    <xdr:sp macro="" textlink="">
      <xdr:nvSpPr>
        <xdr:cNvPr id="92" name="Shape 92">
          <a:extLst>
            <a:ext uri="{FF2B5EF4-FFF2-40B4-BE49-F238E27FC236}">
              <a16:creationId xmlns:a16="http://schemas.microsoft.com/office/drawing/2014/main" id="{00000000-0008-0000-0D00-00005C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85725</xdr:colOff>
      <xdr:row>0</xdr:row>
      <xdr:rowOff>219075</xdr:rowOff>
    </xdr:from>
    <xdr:ext cx="209550" cy="200025"/>
    <xdr:sp macro="" textlink="">
      <xdr:nvSpPr>
        <xdr:cNvPr id="93" name="Shape 93">
          <a:extLst>
            <a:ext uri="{FF2B5EF4-FFF2-40B4-BE49-F238E27FC236}">
              <a16:creationId xmlns:a16="http://schemas.microsoft.com/office/drawing/2014/main" id="{00000000-0008-0000-0D00-00005D000000}"/>
            </a:ext>
          </a:extLst>
        </xdr:cNvPr>
        <xdr:cNvSpPr/>
      </xdr:nvSpPr>
      <xdr:spPr>
        <a:xfrm>
          <a:off x="5250750" y="3689513"/>
          <a:ext cx="190500"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33475" cy="390525"/>
    <xdr:sp macro="" textlink="">
      <xdr:nvSpPr>
        <xdr:cNvPr id="94" name="Shape 94">
          <a:hlinkClick xmlns:r="http://schemas.openxmlformats.org/officeDocument/2006/relationships" r:id="rId1"/>
          <a:extLst>
            <a:ext uri="{FF2B5EF4-FFF2-40B4-BE49-F238E27FC236}">
              <a16:creationId xmlns:a16="http://schemas.microsoft.com/office/drawing/2014/main" id="{00000000-0008-0000-0D00-00005E000000}"/>
            </a:ext>
          </a:extLst>
        </xdr:cNvPr>
        <xdr:cNvSpPr/>
      </xdr:nvSpPr>
      <xdr:spPr>
        <a:xfrm>
          <a:off x="4784025" y="3589500"/>
          <a:ext cx="1123950" cy="381000"/>
        </a:xfrm>
        <a:prstGeom prst="leftArrow">
          <a:avLst>
            <a:gd name="adj1" fmla="val 50000"/>
            <a:gd name="adj2" fmla="val 50000"/>
          </a:avLst>
        </a:prstGeom>
        <a:gradFill>
          <a:gsLst>
            <a:gs pos="0">
              <a:srgbClr val="48A9DD"/>
            </a:gs>
            <a:gs pos="50000">
              <a:srgbClr val="04A2DE"/>
            </a:gs>
            <a:gs pos="100000">
              <a:srgbClr val="0092CC"/>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95250</xdr:colOff>
      <xdr:row>0</xdr:row>
      <xdr:rowOff>95250</xdr:rowOff>
    </xdr:from>
    <xdr:ext cx="400050" cy="428625"/>
    <xdr:pic>
      <xdr:nvPicPr>
        <xdr:cNvPr id="2" name="image5.png" descr="Dollar with solid fill">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3</xdr:col>
      <xdr:colOff>533400</xdr:colOff>
      <xdr:row>0</xdr:row>
      <xdr:rowOff>190500</xdr:rowOff>
    </xdr:from>
    <xdr:ext cx="209550" cy="219075"/>
    <xdr:sp macro="" textlink="">
      <xdr:nvSpPr>
        <xdr:cNvPr id="95" name="Shape 95">
          <a:extLst>
            <a:ext uri="{FF2B5EF4-FFF2-40B4-BE49-F238E27FC236}">
              <a16:creationId xmlns:a16="http://schemas.microsoft.com/office/drawing/2014/main" id="{00000000-0008-0000-0E00-00005F000000}"/>
            </a:ext>
          </a:extLst>
        </xdr:cNvPr>
        <xdr:cNvSpPr/>
      </xdr:nvSpPr>
      <xdr:spPr>
        <a:xfrm>
          <a:off x="5250750" y="3679988"/>
          <a:ext cx="190500" cy="2000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647700</xdr:colOff>
      <xdr:row>6</xdr:row>
      <xdr:rowOff>200025</xdr:rowOff>
    </xdr:from>
    <xdr:ext cx="171450" cy="171450"/>
    <xdr:sp macro="" textlink="">
      <xdr:nvSpPr>
        <xdr:cNvPr id="96" name="Shape 96">
          <a:extLst>
            <a:ext uri="{FF2B5EF4-FFF2-40B4-BE49-F238E27FC236}">
              <a16:creationId xmlns:a16="http://schemas.microsoft.com/office/drawing/2014/main" id="{00000000-0008-0000-0E00-000060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476250</xdr:colOff>
      <xdr:row>4</xdr:row>
      <xdr:rowOff>0</xdr:rowOff>
    </xdr:from>
    <xdr:ext cx="171450" cy="171450"/>
    <xdr:sp macro="" textlink="">
      <xdr:nvSpPr>
        <xdr:cNvPr id="97" name="Shape 97">
          <a:extLst>
            <a:ext uri="{FF2B5EF4-FFF2-40B4-BE49-F238E27FC236}">
              <a16:creationId xmlns:a16="http://schemas.microsoft.com/office/drawing/2014/main" id="{00000000-0008-0000-0E00-000061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1504950</xdr:colOff>
      <xdr:row>24</xdr:row>
      <xdr:rowOff>0</xdr:rowOff>
    </xdr:from>
    <xdr:ext cx="209550" cy="180975"/>
    <xdr:sp macro="" textlink="">
      <xdr:nvSpPr>
        <xdr:cNvPr id="98" name="Shape 98">
          <a:extLst>
            <a:ext uri="{FF2B5EF4-FFF2-40B4-BE49-F238E27FC236}">
              <a16:creationId xmlns:a16="http://schemas.microsoft.com/office/drawing/2014/main" id="{00000000-0008-0000-0E00-000062000000}"/>
            </a:ext>
          </a:extLst>
        </xdr:cNvPr>
        <xdr:cNvSpPr/>
      </xdr:nvSpPr>
      <xdr:spPr>
        <a:xfrm>
          <a:off x="5250750" y="3694275"/>
          <a:ext cx="190500" cy="17145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12</xdr:col>
      <xdr:colOff>1304925</xdr:colOff>
      <xdr:row>24</xdr:row>
      <xdr:rowOff>0</xdr:rowOff>
    </xdr:from>
    <xdr:ext cx="171450" cy="180975"/>
    <xdr:sp macro="" textlink="">
      <xdr:nvSpPr>
        <xdr:cNvPr id="99" name="Shape 99">
          <a:extLst>
            <a:ext uri="{FF2B5EF4-FFF2-40B4-BE49-F238E27FC236}">
              <a16:creationId xmlns:a16="http://schemas.microsoft.com/office/drawing/2014/main" id="{00000000-0008-0000-0E00-000063000000}"/>
            </a:ext>
          </a:extLst>
        </xdr:cNvPr>
        <xdr:cNvSpPr/>
      </xdr:nvSpPr>
      <xdr:spPr>
        <a:xfrm>
          <a:off x="5269800" y="3694275"/>
          <a:ext cx="152400" cy="17145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17</xdr:col>
      <xdr:colOff>1181100</xdr:colOff>
      <xdr:row>24</xdr:row>
      <xdr:rowOff>0</xdr:rowOff>
    </xdr:from>
    <xdr:ext cx="171450" cy="180975"/>
    <xdr:sp macro="" textlink="">
      <xdr:nvSpPr>
        <xdr:cNvPr id="100" name="Shape 100">
          <a:extLst>
            <a:ext uri="{FF2B5EF4-FFF2-40B4-BE49-F238E27FC236}">
              <a16:creationId xmlns:a16="http://schemas.microsoft.com/office/drawing/2014/main" id="{00000000-0008-0000-0E00-000064000000}"/>
            </a:ext>
          </a:extLst>
        </xdr:cNvPr>
        <xdr:cNvSpPr/>
      </xdr:nvSpPr>
      <xdr:spPr>
        <a:xfrm>
          <a:off x="5269800" y="3699038"/>
          <a:ext cx="152400"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20</xdr:col>
      <xdr:colOff>2143125</xdr:colOff>
      <xdr:row>24</xdr:row>
      <xdr:rowOff>9525</xdr:rowOff>
    </xdr:from>
    <xdr:ext cx="533400" cy="180975"/>
    <xdr:sp macro="" textlink="">
      <xdr:nvSpPr>
        <xdr:cNvPr id="101" name="Shape 101">
          <a:extLst>
            <a:ext uri="{FF2B5EF4-FFF2-40B4-BE49-F238E27FC236}">
              <a16:creationId xmlns:a16="http://schemas.microsoft.com/office/drawing/2014/main" id="{00000000-0008-0000-0E00-000065000000}"/>
            </a:ext>
          </a:extLst>
        </xdr:cNvPr>
        <xdr:cNvSpPr/>
      </xdr:nvSpPr>
      <xdr:spPr>
        <a:xfrm>
          <a:off x="5088825" y="3699038"/>
          <a:ext cx="514350"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12</xdr:col>
      <xdr:colOff>838200</xdr:colOff>
      <xdr:row>6</xdr:row>
      <xdr:rowOff>190500</xdr:rowOff>
    </xdr:from>
    <xdr:ext cx="180975" cy="180975"/>
    <xdr:sp macro="" textlink="">
      <xdr:nvSpPr>
        <xdr:cNvPr id="102" name="Shape 102">
          <a:extLst>
            <a:ext uri="{FF2B5EF4-FFF2-40B4-BE49-F238E27FC236}">
              <a16:creationId xmlns:a16="http://schemas.microsoft.com/office/drawing/2014/main" id="{00000000-0008-0000-0E00-000066000000}"/>
            </a:ext>
          </a:extLst>
        </xdr:cNvPr>
        <xdr:cNvSpPr/>
      </xdr:nvSpPr>
      <xdr:spPr>
        <a:xfrm>
          <a:off x="5265038" y="3699038"/>
          <a:ext cx="161925"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17</xdr:col>
      <xdr:colOff>1152525</xdr:colOff>
      <xdr:row>6</xdr:row>
      <xdr:rowOff>180975</xdr:rowOff>
    </xdr:from>
    <xdr:ext cx="180975" cy="200025"/>
    <xdr:sp macro="" textlink="">
      <xdr:nvSpPr>
        <xdr:cNvPr id="103" name="Shape 103">
          <a:extLst>
            <a:ext uri="{FF2B5EF4-FFF2-40B4-BE49-F238E27FC236}">
              <a16:creationId xmlns:a16="http://schemas.microsoft.com/office/drawing/2014/main" id="{00000000-0008-0000-0E00-000067000000}"/>
            </a:ext>
          </a:extLst>
        </xdr:cNvPr>
        <xdr:cNvSpPr/>
      </xdr:nvSpPr>
      <xdr:spPr>
        <a:xfrm>
          <a:off x="5265038" y="3689513"/>
          <a:ext cx="161925" cy="18097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20</xdr:col>
      <xdr:colOff>647700</xdr:colOff>
      <xdr:row>6</xdr:row>
      <xdr:rowOff>180975</xdr:rowOff>
    </xdr:from>
    <xdr:ext cx="180975" cy="180975"/>
    <xdr:sp macro="" textlink="">
      <xdr:nvSpPr>
        <xdr:cNvPr id="104" name="Shape 104">
          <a:extLst>
            <a:ext uri="{FF2B5EF4-FFF2-40B4-BE49-F238E27FC236}">
              <a16:creationId xmlns:a16="http://schemas.microsoft.com/office/drawing/2014/main" id="{00000000-0008-0000-0E00-000068000000}"/>
            </a:ext>
          </a:extLst>
        </xdr:cNvPr>
        <xdr:cNvSpPr/>
      </xdr:nvSpPr>
      <xdr:spPr>
        <a:xfrm>
          <a:off x="5265038" y="3699038"/>
          <a:ext cx="161925" cy="1619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43000" cy="400050"/>
    <xdr:sp macro="" textlink="">
      <xdr:nvSpPr>
        <xdr:cNvPr id="105" name="Shape 105">
          <a:hlinkClick xmlns:r="http://schemas.openxmlformats.org/officeDocument/2006/relationships" r:id="rId1"/>
          <a:extLst>
            <a:ext uri="{FF2B5EF4-FFF2-40B4-BE49-F238E27FC236}">
              <a16:creationId xmlns:a16="http://schemas.microsoft.com/office/drawing/2014/main" id="{00000000-0008-0000-0E00-000069000000}"/>
            </a:ext>
          </a:extLst>
        </xdr:cNvPr>
        <xdr:cNvSpPr/>
      </xdr:nvSpPr>
      <xdr:spPr>
        <a:xfrm>
          <a:off x="4779263" y="3584738"/>
          <a:ext cx="1133475" cy="390525"/>
        </a:xfrm>
        <a:prstGeom prst="leftArrow">
          <a:avLst>
            <a:gd name="adj1" fmla="val 50000"/>
            <a:gd name="adj2" fmla="val 50000"/>
          </a:avLst>
        </a:prstGeom>
        <a:gradFill>
          <a:gsLst>
            <a:gs pos="0">
              <a:srgbClr val="EC8155"/>
            </a:gs>
            <a:gs pos="50000">
              <a:srgbClr val="F26E27"/>
            </a:gs>
            <a:gs pos="100000">
              <a:srgbClr val="DF5D19"/>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0</xdr:colOff>
      <xdr:row>0</xdr:row>
      <xdr:rowOff>0</xdr:rowOff>
    </xdr:from>
    <xdr:ext cx="619125" cy="619125"/>
    <xdr:pic>
      <xdr:nvPicPr>
        <xdr:cNvPr id="2" name="image21.png">
          <a:extLst>
            <a:ext uri="{FF2B5EF4-FFF2-40B4-BE49-F238E27FC236}">
              <a16:creationId xmlns:a16="http://schemas.microsoft.com/office/drawing/2014/main" id="{00000000-0008-0000-0E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dr:oneCellAnchor>
    <xdr:from>
      <xdr:col>0</xdr:col>
      <xdr:colOff>514350</xdr:colOff>
      <xdr:row>4</xdr:row>
      <xdr:rowOff>9525</xdr:rowOff>
    </xdr:from>
    <xdr:ext cx="171450" cy="171450"/>
    <xdr:sp macro="" textlink="">
      <xdr:nvSpPr>
        <xdr:cNvPr id="106" name="Shape 106">
          <a:extLst>
            <a:ext uri="{FF2B5EF4-FFF2-40B4-BE49-F238E27FC236}">
              <a16:creationId xmlns:a16="http://schemas.microsoft.com/office/drawing/2014/main" id="{00000000-0008-0000-0F00-00006A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3457575</xdr:colOff>
      <xdr:row>0</xdr:row>
      <xdr:rowOff>228600</xdr:rowOff>
    </xdr:from>
    <xdr:ext cx="171450" cy="171450"/>
    <xdr:sp macro="" textlink="">
      <xdr:nvSpPr>
        <xdr:cNvPr id="107" name="Shape 107">
          <a:extLst>
            <a:ext uri="{FF2B5EF4-FFF2-40B4-BE49-F238E27FC236}">
              <a16:creationId xmlns:a16="http://schemas.microsoft.com/office/drawing/2014/main" id="{00000000-0008-0000-0F00-00006B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714375</xdr:colOff>
      <xdr:row>23</xdr:row>
      <xdr:rowOff>0</xdr:rowOff>
    </xdr:from>
    <xdr:ext cx="171450" cy="171450"/>
    <xdr:sp macro="" textlink="">
      <xdr:nvSpPr>
        <xdr:cNvPr id="108" name="Shape 108">
          <a:extLst>
            <a:ext uri="{FF2B5EF4-FFF2-40B4-BE49-F238E27FC236}">
              <a16:creationId xmlns:a16="http://schemas.microsoft.com/office/drawing/2014/main" id="{00000000-0008-0000-0F00-00006C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33475" cy="390525"/>
    <xdr:sp macro="" textlink="">
      <xdr:nvSpPr>
        <xdr:cNvPr id="109" name="Shape 109">
          <a:hlinkClick xmlns:r="http://schemas.openxmlformats.org/officeDocument/2006/relationships" r:id="rId1"/>
          <a:extLst>
            <a:ext uri="{FF2B5EF4-FFF2-40B4-BE49-F238E27FC236}">
              <a16:creationId xmlns:a16="http://schemas.microsoft.com/office/drawing/2014/main" id="{00000000-0008-0000-0F00-00006D000000}"/>
            </a:ext>
          </a:extLst>
        </xdr:cNvPr>
        <xdr:cNvSpPr/>
      </xdr:nvSpPr>
      <xdr:spPr>
        <a:xfrm>
          <a:off x="4784025" y="3589500"/>
          <a:ext cx="1123950" cy="381000"/>
        </a:xfrm>
        <a:prstGeom prst="leftArrow">
          <a:avLst>
            <a:gd name="adj1" fmla="val 50000"/>
            <a:gd name="adj2" fmla="val 50000"/>
          </a:avLst>
        </a:prstGeom>
        <a:gradFill>
          <a:gsLst>
            <a:gs pos="0">
              <a:srgbClr val="EC8155"/>
            </a:gs>
            <a:gs pos="50000">
              <a:srgbClr val="F26E27"/>
            </a:gs>
            <a:gs pos="100000">
              <a:srgbClr val="DF5D19"/>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47625</xdr:colOff>
      <xdr:row>0</xdr:row>
      <xdr:rowOff>66675</xdr:rowOff>
    </xdr:from>
    <xdr:ext cx="476250" cy="485775"/>
    <xdr:pic>
      <xdr:nvPicPr>
        <xdr:cNvPr id="2" name="image22.png" descr="Microscope with solid fill">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dr:oneCellAnchor>
    <xdr:from>
      <xdr:col>0</xdr:col>
      <xdr:colOff>504825</xdr:colOff>
      <xdr:row>4</xdr:row>
      <xdr:rowOff>0</xdr:rowOff>
    </xdr:from>
    <xdr:ext cx="171450" cy="171450"/>
    <xdr:sp macro="" textlink="">
      <xdr:nvSpPr>
        <xdr:cNvPr id="110" name="Shape 110">
          <a:extLst>
            <a:ext uri="{FF2B5EF4-FFF2-40B4-BE49-F238E27FC236}">
              <a16:creationId xmlns:a16="http://schemas.microsoft.com/office/drawing/2014/main" id="{00000000-0008-0000-1000-00006E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3457575</xdr:colOff>
      <xdr:row>0</xdr:row>
      <xdr:rowOff>228600</xdr:rowOff>
    </xdr:from>
    <xdr:ext cx="171450" cy="171450"/>
    <xdr:sp macro="" textlink="">
      <xdr:nvSpPr>
        <xdr:cNvPr id="111" name="Shape 111">
          <a:extLst>
            <a:ext uri="{FF2B5EF4-FFF2-40B4-BE49-F238E27FC236}">
              <a16:creationId xmlns:a16="http://schemas.microsoft.com/office/drawing/2014/main" id="{00000000-0008-0000-1000-00006F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742950</xdr:colOff>
      <xdr:row>23</xdr:row>
      <xdr:rowOff>0</xdr:rowOff>
    </xdr:from>
    <xdr:ext cx="171450" cy="171450"/>
    <xdr:sp macro="" textlink="">
      <xdr:nvSpPr>
        <xdr:cNvPr id="112" name="Shape 112">
          <a:extLst>
            <a:ext uri="{FF2B5EF4-FFF2-40B4-BE49-F238E27FC236}">
              <a16:creationId xmlns:a16="http://schemas.microsoft.com/office/drawing/2014/main" id="{00000000-0008-0000-1000-000070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33475" cy="390525"/>
    <xdr:sp macro="" textlink="">
      <xdr:nvSpPr>
        <xdr:cNvPr id="113" name="Shape 113">
          <a:hlinkClick xmlns:r="http://schemas.openxmlformats.org/officeDocument/2006/relationships" r:id="rId1"/>
          <a:extLst>
            <a:ext uri="{FF2B5EF4-FFF2-40B4-BE49-F238E27FC236}">
              <a16:creationId xmlns:a16="http://schemas.microsoft.com/office/drawing/2014/main" id="{00000000-0008-0000-1000-000071000000}"/>
            </a:ext>
          </a:extLst>
        </xdr:cNvPr>
        <xdr:cNvSpPr/>
      </xdr:nvSpPr>
      <xdr:spPr>
        <a:xfrm>
          <a:off x="4784025" y="3589500"/>
          <a:ext cx="1123950" cy="381000"/>
        </a:xfrm>
        <a:prstGeom prst="leftArrow">
          <a:avLst>
            <a:gd name="adj1" fmla="val 50000"/>
            <a:gd name="adj2" fmla="val 50000"/>
          </a:avLst>
        </a:prstGeom>
        <a:gradFill>
          <a:gsLst>
            <a:gs pos="0">
              <a:srgbClr val="EC8155"/>
            </a:gs>
            <a:gs pos="50000">
              <a:srgbClr val="F26E27"/>
            </a:gs>
            <a:gs pos="100000">
              <a:srgbClr val="DF5D19"/>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47625</xdr:colOff>
      <xdr:row>0</xdr:row>
      <xdr:rowOff>57150</xdr:rowOff>
    </xdr:from>
    <xdr:ext cx="485775" cy="495300"/>
    <xdr:pic>
      <xdr:nvPicPr>
        <xdr:cNvPr id="2" name="image23.png" descr="Wallet with solid fill">
          <a:extLst>
            <a:ext uri="{FF2B5EF4-FFF2-40B4-BE49-F238E27FC236}">
              <a16:creationId xmlns:a16="http://schemas.microsoft.com/office/drawing/2014/main" id="{00000000-0008-0000-10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dr:oneCellAnchor>
    <xdr:from>
      <xdr:col>2</xdr:col>
      <xdr:colOff>3086100</xdr:colOff>
      <xdr:row>0</xdr:row>
      <xdr:rowOff>238125</xdr:rowOff>
    </xdr:from>
    <xdr:ext cx="171450" cy="171450"/>
    <xdr:sp macro="" textlink="">
      <xdr:nvSpPr>
        <xdr:cNvPr id="114" name="Shape 114">
          <a:extLst>
            <a:ext uri="{FF2B5EF4-FFF2-40B4-BE49-F238E27FC236}">
              <a16:creationId xmlns:a16="http://schemas.microsoft.com/office/drawing/2014/main" id="{00000000-0008-0000-1100-000072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666750</xdr:colOff>
      <xdr:row>6</xdr:row>
      <xdr:rowOff>9525</xdr:rowOff>
    </xdr:from>
    <xdr:ext cx="171450" cy="171450"/>
    <xdr:sp macro="" textlink="">
      <xdr:nvSpPr>
        <xdr:cNvPr id="115" name="Shape 115">
          <a:extLst>
            <a:ext uri="{FF2B5EF4-FFF2-40B4-BE49-F238E27FC236}">
              <a16:creationId xmlns:a16="http://schemas.microsoft.com/office/drawing/2014/main" id="{00000000-0008-0000-1100-000073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495300</xdr:colOff>
      <xdr:row>4</xdr:row>
      <xdr:rowOff>0</xdr:rowOff>
    </xdr:from>
    <xdr:ext cx="171450" cy="171450"/>
    <xdr:sp macro="" textlink="">
      <xdr:nvSpPr>
        <xdr:cNvPr id="116" name="Shape 116">
          <a:extLst>
            <a:ext uri="{FF2B5EF4-FFF2-40B4-BE49-F238E27FC236}">
              <a16:creationId xmlns:a16="http://schemas.microsoft.com/office/drawing/2014/main" id="{00000000-0008-0000-1100-000074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33475" cy="390525"/>
    <xdr:sp macro="" textlink="">
      <xdr:nvSpPr>
        <xdr:cNvPr id="117" name="Shape 117">
          <a:hlinkClick xmlns:r="http://schemas.openxmlformats.org/officeDocument/2006/relationships" r:id="rId1"/>
          <a:extLst>
            <a:ext uri="{FF2B5EF4-FFF2-40B4-BE49-F238E27FC236}">
              <a16:creationId xmlns:a16="http://schemas.microsoft.com/office/drawing/2014/main" id="{00000000-0008-0000-1100-000075000000}"/>
            </a:ext>
          </a:extLst>
        </xdr:cNvPr>
        <xdr:cNvSpPr/>
      </xdr:nvSpPr>
      <xdr:spPr>
        <a:xfrm>
          <a:off x="4784025" y="3589500"/>
          <a:ext cx="1123950" cy="381000"/>
        </a:xfrm>
        <a:prstGeom prst="leftArrow">
          <a:avLst>
            <a:gd name="adj1" fmla="val 50000"/>
            <a:gd name="adj2" fmla="val 50000"/>
          </a:avLst>
        </a:prstGeom>
        <a:gradFill>
          <a:gsLst>
            <a:gs pos="0">
              <a:srgbClr val="EC8155"/>
            </a:gs>
            <a:gs pos="50000">
              <a:srgbClr val="F26E27"/>
            </a:gs>
            <a:gs pos="100000">
              <a:srgbClr val="DF5D19"/>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66675</xdr:colOff>
      <xdr:row>0</xdr:row>
      <xdr:rowOff>95250</xdr:rowOff>
    </xdr:from>
    <xdr:ext cx="466725" cy="476250"/>
    <xdr:pic>
      <xdr:nvPicPr>
        <xdr:cNvPr id="2" name="image24.png" descr="Store with solid fill">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dr:oneCellAnchor>
    <xdr:from>
      <xdr:col>0</xdr:col>
      <xdr:colOff>504825</xdr:colOff>
      <xdr:row>4</xdr:row>
      <xdr:rowOff>0</xdr:rowOff>
    </xdr:from>
    <xdr:ext cx="171450" cy="171450"/>
    <xdr:sp macro="" textlink="">
      <xdr:nvSpPr>
        <xdr:cNvPr id="118" name="Shape 118">
          <a:extLst>
            <a:ext uri="{FF2B5EF4-FFF2-40B4-BE49-F238E27FC236}">
              <a16:creationId xmlns:a16="http://schemas.microsoft.com/office/drawing/2014/main" id="{00000000-0008-0000-1200-000076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3086100</xdr:colOff>
      <xdr:row>0</xdr:row>
      <xdr:rowOff>238125</xdr:rowOff>
    </xdr:from>
    <xdr:ext cx="171450" cy="171450"/>
    <xdr:sp macro="" textlink="">
      <xdr:nvSpPr>
        <xdr:cNvPr id="119" name="Shape 119">
          <a:extLst>
            <a:ext uri="{FF2B5EF4-FFF2-40B4-BE49-F238E27FC236}">
              <a16:creationId xmlns:a16="http://schemas.microsoft.com/office/drawing/2014/main" id="{00000000-0008-0000-1200-000077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4</xdr:col>
      <xdr:colOff>76200</xdr:colOff>
      <xdr:row>0</xdr:row>
      <xdr:rowOff>238125</xdr:rowOff>
    </xdr:from>
    <xdr:ext cx="171450" cy="171450"/>
    <xdr:sp macro="" textlink="">
      <xdr:nvSpPr>
        <xdr:cNvPr id="120" name="Shape 120">
          <a:extLst>
            <a:ext uri="{FF2B5EF4-FFF2-40B4-BE49-F238E27FC236}">
              <a16:creationId xmlns:a16="http://schemas.microsoft.com/office/drawing/2014/main" id="{00000000-0008-0000-1200-000078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2</xdr:col>
      <xdr:colOff>619125</xdr:colOff>
      <xdr:row>5</xdr:row>
      <xdr:rowOff>19050</xdr:rowOff>
    </xdr:from>
    <xdr:ext cx="171450" cy="171450"/>
    <xdr:sp macro="" textlink="">
      <xdr:nvSpPr>
        <xdr:cNvPr id="121" name="Shape 121">
          <a:extLst>
            <a:ext uri="{FF2B5EF4-FFF2-40B4-BE49-F238E27FC236}">
              <a16:creationId xmlns:a16="http://schemas.microsoft.com/office/drawing/2014/main" id="{00000000-0008-0000-1200-000079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33475" cy="390525"/>
    <xdr:sp macro="" textlink="">
      <xdr:nvSpPr>
        <xdr:cNvPr id="122" name="Shape 122">
          <a:hlinkClick xmlns:r="http://schemas.openxmlformats.org/officeDocument/2006/relationships" r:id="rId1"/>
          <a:extLst>
            <a:ext uri="{FF2B5EF4-FFF2-40B4-BE49-F238E27FC236}">
              <a16:creationId xmlns:a16="http://schemas.microsoft.com/office/drawing/2014/main" id="{00000000-0008-0000-1200-00007A000000}"/>
            </a:ext>
          </a:extLst>
        </xdr:cNvPr>
        <xdr:cNvSpPr/>
      </xdr:nvSpPr>
      <xdr:spPr>
        <a:xfrm>
          <a:off x="4784025" y="3589500"/>
          <a:ext cx="1123950" cy="381000"/>
        </a:xfrm>
        <a:prstGeom prst="leftArrow">
          <a:avLst>
            <a:gd name="adj1" fmla="val 50000"/>
            <a:gd name="adj2" fmla="val 50000"/>
          </a:avLst>
        </a:prstGeom>
        <a:gradFill>
          <a:gsLst>
            <a:gs pos="0">
              <a:srgbClr val="EC8155"/>
            </a:gs>
            <a:gs pos="50000">
              <a:srgbClr val="F26E27"/>
            </a:gs>
            <a:gs pos="100000">
              <a:srgbClr val="DF5D19"/>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0</xdr:colOff>
      <xdr:row>0</xdr:row>
      <xdr:rowOff>0</xdr:rowOff>
    </xdr:from>
    <xdr:ext cx="619125" cy="619125"/>
    <xdr:pic>
      <xdr:nvPicPr>
        <xdr:cNvPr id="2" name="image25.png">
          <a:extLst>
            <a:ext uri="{FF2B5EF4-FFF2-40B4-BE49-F238E27FC236}">
              <a16:creationId xmlns:a16="http://schemas.microsoft.com/office/drawing/2014/main" id="{00000000-0008-0000-12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dr:oneCellAnchor>
    <xdr:from>
      <xdr:col>0</xdr:col>
      <xdr:colOff>523875</xdr:colOff>
      <xdr:row>4</xdr:row>
      <xdr:rowOff>9525</xdr:rowOff>
    </xdr:from>
    <xdr:ext cx="171450" cy="171450"/>
    <xdr:sp macro="" textlink="">
      <xdr:nvSpPr>
        <xdr:cNvPr id="123" name="Shape 123">
          <a:extLst>
            <a:ext uri="{FF2B5EF4-FFF2-40B4-BE49-F238E27FC236}">
              <a16:creationId xmlns:a16="http://schemas.microsoft.com/office/drawing/2014/main" id="{00000000-0008-0000-1300-00007B000000}"/>
            </a:ext>
          </a:extLst>
        </xdr:cNvPr>
        <xdr:cNvSpPr/>
      </xdr:nvSpPr>
      <xdr:spPr>
        <a:xfrm>
          <a:off x="5269800" y="3703800"/>
          <a:ext cx="152400"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5</xdr:col>
      <xdr:colOff>742950</xdr:colOff>
      <xdr:row>0</xdr:row>
      <xdr:rowOff>238125</xdr:rowOff>
    </xdr:from>
    <xdr:ext cx="295275" cy="171450"/>
    <xdr:sp macro="" textlink="">
      <xdr:nvSpPr>
        <xdr:cNvPr id="124" name="Shape 124">
          <a:extLst>
            <a:ext uri="{FF2B5EF4-FFF2-40B4-BE49-F238E27FC236}">
              <a16:creationId xmlns:a16="http://schemas.microsoft.com/office/drawing/2014/main" id="{00000000-0008-0000-1300-00007C000000}"/>
            </a:ext>
          </a:extLst>
        </xdr:cNvPr>
        <xdr:cNvSpPr/>
      </xdr:nvSpPr>
      <xdr:spPr>
        <a:xfrm>
          <a:off x="5207888" y="3703800"/>
          <a:ext cx="27622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7</xdr:col>
      <xdr:colOff>1314450</xdr:colOff>
      <xdr:row>4</xdr:row>
      <xdr:rowOff>9525</xdr:rowOff>
    </xdr:from>
    <xdr:ext cx="152400" cy="152400"/>
    <xdr:sp macro="" textlink="">
      <xdr:nvSpPr>
        <xdr:cNvPr id="125" name="Shape 125">
          <a:extLst>
            <a:ext uri="{FF2B5EF4-FFF2-40B4-BE49-F238E27FC236}">
              <a16:creationId xmlns:a16="http://schemas.microsoft.com/office/drawing/2014/main" id="{00000000-0008-0000-1300-00007D000000}"/>
            </a:ext>
          </a:extLst>
        </xdr:cNvPr>
        <xdr:cNvSpPr/>
      </xdr:nvSpPr>
      <xdr:spPr>
        <a:xfrm>
          <a:off x="5279325" y="3713325"/>
          <a:ext cx="133350" cy="13335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7</xdr:col>
      <xdr:colOff>1304925</xdr:colOff>
      <xdr:row>24</xdr:row>
      <xdr:rowOff>28575</xdr:rowOff>
    </xdr:from>
    <xdr:ext cx="152400" cy="142875"/>
    <xdr:sp macro="" textlink="">
      <xdr:nvSpPr>
        <xdr:cNvPr id="126" name="Shape 126">
          <a:extLst>
            <a:ext uri="{FF2B5EF4-FFF2-40B4-BE49-F238E27FC236}">
              <a16:creationId xmlns:a16="http://schemas.microsoft.com/office/drawing/2014/main" id="{00000000-0008-0000-1300-00007E000000}"/>
            </a:ext>
          </a:extLst>
        </xdr:cNvPr>
        <xdr:cNvSpPr/>
      </xdr:nvSpPr>
      <xdr:spPr>
        <a:xfrm>
          <a:off x="5279325" y="3718088"/>
          <a:ext cx="133350" cy="123825"/>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419100</xdr:colOff>
      <xdr:row>4</xdr:row>
      <xdr:rowOff>9525</xdr:rowOff>
    </xdr:from>
    <xdr:ext cx="161925" cy="171450"/>
    <xdr:sp macro="" textlink="">
      <xdr:nvSpPr>
        <xdr:cNvPr id="127" name="Shape 127">
          <a:extLst>
            <a:ext uri="{FF2B5EF4-FFF2-40B4-BE49-F238E27FC236}">
              <a16:creationId xmlns:a16="http://schemas.microsoft.com/office/drawing/2014/main" id="{00000000-0008-0000-1300-00007F000000}"/>
            </a:ext>
          </a:extLst>
        </xdr:cNvPr>
        <xdr:cNvSpPr/>
      </xdr:nvSpPr>
      <xdr:spPr>
        <a:xfrm>
          <a:off x="5274563" y="3703800"/>
          <a:ext cx="14287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3</xdr:col>
      <xdr:colOff>381000</xdr:colOff>
      <xdr:row>24</xdr:row>
      <xdr:rowOff>9525</xdr:rowOff>
    </xdr:from>
    <xdr:ext cx="161925" cy="171450"/>
    <xdr:sp macro="" textlink="">
      <xdr:nvSpPr>
        <xdr:cNvPr id="128" name="Shape 128">
          <a:extLst>
            <a:ext uri="{FF2B5EF4-FFF2-40B4-BE49-F238E27FC236}">
              <a16:creationId xmlns:a16="http://schemas.microsoft.com/office/drawing/2014/main" id="{00000000-0008-0000-1300-000080000000}"/>
            </a:ext>
          </a:extLst>
        </xdr:cNvPr>
        <xdr:cNvSpPr/>
      </xdr:nvSpPr>
      <xdr:spPr>
        <a:xfrm>
          <a:off x="5274563" y="3703800"/>
          <a:ext cx="142875" cy="152400"/>
        </a:xfrm>
        <a:prstGeom prst="ellipse">
          <a:avLst/>
        </a:prstGeom>
        <a:solidFill>
          <a:schemeClr val="accent1"/>
        </a:solidFill>
        <a:ln w="19050" cap="flat" cmpd="sng">
          <a:solidFill>
            <a:srgbClr val="0F465E"/>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a:solidFill>
                <a:schemeClr val="lt1"/>
              </a:solidFill>
              <a:latin typeface="Arial"/>
              <a:ea typeface="Arial"/>
              <a:cs typeface="Arial"/>
              <a:sym typeface="Arial"/>
            </a:rPr>
            <a:t>?</a:t>
          </a:r>
          <a:endParaRPr sz="1400"/>
        </a:p>
      </xdr:txBody>
    </xdr:sp>
    <xdr:clientData fLocksWithSheet="0"/>
  </xdr:oneCellAnchor>
  <xdr:oneCellAnchor>
    <xdr:from>
      <xdr:col>0</xdr:col>
      <xdr:colOff>295275</xdr:colOff>
      <xdr:row>0</xdr:row>
      <xdr:rowOff>123825</xdr:rowOff>
    </xdr:from>
    <xdr:ext cx="1123950" cy="381000"/>
    <xdr:sp macro="" textlink="">
      <xdr:nvSpPr>
        <xdr:cNvPr id="129" name="Shape 129">
          <a:hlinkClick xmlns:r="http://schemas.openxmlformats.org/officeDocument/2006/relationships" r:id="rId1"/>
          <a:extLst>
            <a:ext uri="{FF2B5EF4-FFF2-40B4-BE49-F238E27FC236}">
              <a16:creationId xmlns:a16="http://schemas.microsoft.com/office/drawing/2014/main" id="{00000000-0008-0000-1300-000081000000}"/>
            </a:ext>
          </a:extLst>
        </xdr:cNvPr>
        <xdr:cNvSpPr/>
      </xdr:nvSpPr>
      <xdr:spPr>
        <a:xfrm>
          <a:off x="4788788" y="3594263"/>
          <a:ext cx="1114425" cy="371475"/>
        </a:xfrm>
        <a:prstGeom prst="leftArrow">
          <a:avLst>
            <a:gd name="adj1" fmla="val 50000"/>
            <a:gd name="adj2" fmla="val 50000"/>
          </a:avLst>
        </a:prstGeom>
        <a:gradFill>
          <a:gsLst>
            <a:gs pos="0">
              <a:srgbClr val="EC8155"/>
            </a:gs>
            <a:gs pos="50000">
              <a:srgbClr val="F26E27"/>
            </a:gs>
            <a:gs pos="100000">
              <a:srgbClr val="DF5D19"/>
            </a:gs>
          </a:gsLst>
          <a:lin ang="54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BACK</a:t>
          </a:r>
          <a:endParaRPr sz="1400"/>
        </a:p>
      </xdr:txBody>
    </xdr:sp>
    <xdr:clientData fLocksWithSheet="0"/>
  </xdr:oneCellAnchor>
  <xdr:oneCellAnchor>
    <xdr:from>
      <xdr:col>1</xdr:col>
      <xdr:colOff>0</xdr:colOff>
      <xdr:row>0</xdr:row>
      <xdr:rowOff>0</xdr:rowOff>
    </xdr:from>
    <xdr:ext cx="619125" cy="619125"/>
    <xdr:pic>
      <xdr:nvPicPr>
        <xdr:cNvPr id="2" name="image26.png">
          <a:extLst>
            <a:ext uri="{FF2B5EF4-FFF2-40B4-BE49-F238E27FC236}">
              <a16:creationId xmlns:a16="http://schemas.microsoft.com/office/drawing/2014/main" id="{00000000-0008-0000-13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opLeftCell="C1" workbookViewId="0"/>
  </sheetViews>
  <sheetFormatPr defaultColWidth="12.6328125" defaultRowHeight="15" customHeight="1" x14ac:dyDescent="0.35"/>
  <cols>
    <col min="1" max="1" width="3.90625" customWidth="1"/>
    <col min="2" max="2" width="5" customWidth="1"/>
    <col min="3" max="3" width="5.08984375" customWidth="1"/>
    <col min="4" max="4" width="21.453125" customWidth="1"/>
    <col min="5" max="6" width="8.90625" customWidth="1"/>
    <col min="7" max="7" width="6" customWidth="1"/>
    <col min="8" max="8" width="8.90625" customWidth="1"/>
    <col min="9" max="9" width="6" customWidth="1"/>
    <col min="10" max="10" width="25.08984375" customWidth="1"/>
    <col min="11" max="11" width="9.08984375" customWidth="1"/>
    <col min="12" max="12" width="6.453125" customWidth="1"/>
    <col min="13" max="16" width="8.90625" customWidth="1"/>
    <col min="17" max="17" width="15.453125" customWidth="1"/>
    <col min="18" max="18" width="14.36328125" customWidth="1"/>
    <col min="19" max="26" width="8.90625" customWidth="1"/>
  </cols>
  <sheetData>
    <row r="1" spans="1:26" ht="30.75" customHeight="1" x14ac:dyDescent="0.6">
      <c r="A1" s="1"/>
      <c r="B1" s="2" t="s">
        <v>0</v>
      </c>
      <c r="C1" s="1"/>
      <c r="D1" s="1"/>
      <c r="E1" s="1"/>
      <c r="F1" s="1"/>
      <c r="G1" s="1"/>
      <c r="H1" s="1"/>
      <c r="I1" s="1"/>
      <c r="J1" s="1"/>
      <c r="K1" s="1"/>
      <c r="L1" s="1"/>
      <c r="M1" s="1"/>
      <c r="N1" s="1"/>
      <c r="O1" s="1"/>
      <c r="P1" s="1"/>
      <c r="Q1" s="1"/>
      <c r="R1" s="1"/>
      <c r="S1" s="1"/>
      <c r="T1" s="1"/>
      <c r="U1" s="1"/>
      <c r="V1" s="1"/>
      <c r="W1" s="1"/>
      <c r="X1" s="1"/>
      <c r="Y1" s="1"/>
      <c r="Z1" s="1"/>
    </row>
    <row r="2" spans="1:26" ht="6.75" customHeight="1" x14ac:dyDescent="0.6">
      <c r="A2" s="1"/>
      <c r="B2" s="3"/>
      <c r="C2" s="4"/>
      <c r="D2" s="4"/>
      <c r="E2" s="4"/>
      <c r="F2" s="4"/>
      <c r="G2" s="4"/>
      <c r="H2" s="4"/>
      <c r="I2" s="4"/>
      <c r="J2" s="4"/>
      <c r="K2" s="4"/>
      <c r="L2" s="4"/>
      <c r="M2" s="4"/>
      <c r="N2" s="4"/>
      <c r="O2" s="4"/>
      <c r="P2" s="4"/>
      <c r="Q2" s="4"/>
      <c r="R2" s="4"/>
      <c r="S2" s="4"/>
      <c r="T2" s="4"/>
      <c r="U2" s="4"/>
      <c r="V2" s="4"/>
      <c r="W2" s="4"/>
      <c r="X2" s="4"/>
      <c r="Y2" s="4"/>
      <c r="Z2" s="4"/>
    </row>
    <row r="3" spans="1:26" ht="14.25" customHeight="1" x14ac:dyDescent="0.35">
      <c r="A3" s="1"/>
      <c r="B3" s="4"/>
      <c r="C3" s="4"/>
      <c r="D3" s="4"/>
      <c r="E3" s="4"/>
      <c r="F3" s="4"/>
      <c r="G3" s="4"/>
      <c r="H3" s="4"/>
      <c r="I3" s="4"/>
      <c r="J3" s="4"/>
      <c r="K3" s="4"/>
      <c r="L3" s="4"/>
      <c r="M3" s="4"/>
      <c r="N3" s="4"/>
      <c r="O3" s="4"/>
      <c r="P3" s="4"/>
      <c r="Q3" s="4"/>
      <c r="R3" s="4"/>
      <c r="S3" s="4"/>
      <c r="T3" s="4"/>
      <c r="U3" s="4"/>
      <c r="V3" s="4"/>
      <c r="W3" s="4"/>
      <c r="X3" s="4"/>
      <c r="Y3" s="4"/>
      <c r="Z3" s="4"/>
    </row>
    <row r="4" spans="1:26" ht="14.25" customHeight="1" x14ac:dyDescent="0.35">
      <c r="A4" s="1"/>
      <c r="B4" s="4"/>
      <c r="C4" s="5" t="s">
        <v>1</v>
      </c>
      <c r="D4" s="4"/>
      <c r="E4" s="4"/>
      <c r="F4" s="4"/>
      <c r="G4" s="4"/>
      <c r="H4" s="4"/>
      <c r="I4" s="4"/>
      <c r="J4" s="4"/>
      <c r="K4" s="4"/>
      <c r="L4" s="4"/>
      <c r="M4" s="4"/>
      <c r="N4" s="4"/>
      <c r="O4" s="4"/>
      <c r="P4" s="4"/>
      <c r="Q4" s="4"/>
      <c r="R4" s="4"/>
      <c r="S4" s="4"/>
      <c r="T4" s="4"/>
      <c r="U4" s="4"/>
      <c r="V4" s="4"/>
      <c r="W4" s="4"/>
      <c r="X4" s="4"/>
      <c r="Y4" s="4"/>
      <c r="Z4" s="4"/>
    </row>
    <row r="5" spans="1:26" ht="14.25" customHeight="1" x14ac:dyDescent="0.35">
      <c r="A5" s="1"/>
      <c r="B5" s="4"/>
      <c r="C5" s="6" t="s">
        <v>2</v>
      </c>
      <c r="D5" s="4"/>
      <c r="E5" s="4"/>
      <c r="F5" s="4"/>
      <c r="G5" s="4"/>
      <c r="H5" s="4"/>
      <c r="I5" s="4"/>
      <c r="J5" s="4"/>
      <c r="K5" s="4"/>
      <c r="L5" s="4"/>
      <c r="M5" s="4"/>
      <c r="N5" s="4"/>
      <c r="O5" s="4"/>
      <c r="P5" s="4"/>
      <c r="Q5" s="4"/>
      <c r="R5" s="4"/>
      <c r="S5" s="4"/>
      <c r="T5" s="4"/>
      <c r="U5" s="4"/>
      <c r="V5" s="4"/>
      <c r="W5" s="4"/>
      <c r="X5" s="4"/>
      <c r="Y5" s="4"/>
      <c r="Z5" s="4"/>
    </row>
    <row r="6" spans="1:26" ht="14.25" customHeight="1" x14ac:dyDescent="0.35">
      <c r="A6" s="1"/>
      <c r="B6" s="4"/>
      <c r="C6" s="6" t="s">
        <v>3</v>
      </c>
      <c r="D6" s="4"/>
      <c r="E6" s="4"/>
      <c r="F6" s="4"/>
      <c r="G6" s="4"/>
      <c r="H6" s="4"/>
      <c r="I6" s="4"/>
      <c r="J6" s="4"/>
      <c r="K6" s="4"/>
      <c r="L6" s="4"/>
      <c r="M6" s="4"/>
      <c r="N6" s="4"/>
      <c r="O6" s="4"/>
      <c r="P6" s="4"/>
      <c r="Q6" s="4"/>
      <c r="R6" s="4"/>
      <c r="S6" s="4"/>
      <c r="T6" s="4"/>
      <c r="U6" s="4"/>
      <c r="V6" s="4"/>
      <c r="W6" s="4"/>
      <c r="X6" s="4"/>
      <c r="Y6" s="4"/>
      <c r="Z6" s="4"/>
    </row>
    <row r="7" spans="1:26" ht="14.25" customHeight="1" x14ac:dyDescent="0.35">
      <c r="A7" s="1"/>
      <c r="B7" s="4"/>
      <c r="C7" s="6"/>
      <c r="D7" s="4"/>
      <c r="E7" s="4"/>
      <c r="F7" s="4"/>
      <c r="G7" s="4"/>
      <c r="H7" s="4"/>
      <c r="I7" s="4"/>
      <c r="J7" s="4"/>
      <c r="K7" s="4"/>
      <c r="L7" s="4"/>
      <c r="M7" s="4"/>
      <c r="N7" s="4"/>
      <c r="O7" s="4"/>
      <c r="P7" s="4"/>
      <c r="Q7" s="4"/>
      <c r="R7" s="4"/>
      <c r="S7" s="4"/>
      <c r="T7" s="4"/>
      <c r="U7" s="4"/>
      <c r="V7" s="4"/>
      <c r="W7" s="4"/>
      <c r="X7" s="4"/>
      <c r="Y7" s="4"/>
      <c r="Z7" s="4"/>
    </row>
    <row r="8" spans="1:26" ht="14.25" customHeight="1" x14ac:dyDescent="0.35">
      <c r="A8" s="1"/>
      <c r="B8" s="4"/>
      <c r="C8" s="6" t="s">
        <v>4</v>
      </c>
      <c r="D8" s="4"/>
      <c r="E8" s="4"/>
      <c r="F8" s="4"/>
      <c r="G8" s="4"/>
      <c r="H8" s="4"/>
      <c r="I8" s="4"/>
      <c r="J8" s="4"/>
      <c r="K8" s="4"/>
      <c r="L8" s="4"/>
      <c r="M8" s="4"/>
      <c r="N8" s="4"/>
      <c r="O8" s="4"/>
      <c r="P8" s="4"/>
      <c r="Q8" s="4"/>
      <c r="R8" s="4"/>
      <c r="S8" s="4"/>
      <c r="T8" s="4"/>
      <c r="U8" s="4"/>
      <c r="V8" s="4"/>
      <c r="W8" s="4"/>
      <c r="X8" s="4"/>
      <c r="Y8" s="4"/>
      <c r="Z8" s="4"/>
    </row>
    <row r="9" spans="1:26" ht="14.25" customHeight="1" x14ac:dyDescent="0.35">
      <c r="A9" s="1"/>
      <c r="B9" s="4"/>
      <c r="C9" s="4"/>
      <c r="D9" s="4"/>
      <c r="E9" s="4"/>
      <c r="F9" s="4"/>
      <c r="G9" s="4"/>
      <c r="H9" s="4"/>
      <c r="I9" s="4"/>
      <c r="J9" s="4"/>
      <c r="K9" s="4"/>
      <c r="L9" s="4"/>
      <c r="M9" s="4"/>
      <c r="N9" s="4"/>
      <c r="O9" s="4"/>
      <c r="P9" s="4"/>
      <c r="Q9" s="4"/>
      <c r="R9" s="4"/>
      <c r="S9" s="4"/>
      <c r="T9" s="4"/>
      <c r="U9" s="4"/>
      <c r="V9" s="4"/>
      <c r="W9" s="4"/>
      <c r="X9" s="4"/>
      <c r="Y9" s="4"/>
      <c r="Z9" s="4"/>
    </row>
    <row r="10" spans="1:26" ht="14.25" customHeight="1" x14ac:dyDescent="0.35">
      <c r="A10" s="1"/>
      <c r="B10" s="4"/>
      <c r="C10" s="6"/>
      <c r="D10" s="4"/>
      <c r="E10" s="4"/>
      <c r="F10" s="4"/>
      <c r="G10" s="4"/>
      <c r="H10" s="4"/>
      <c r="I10" s="4"/>
      <c r="J10" s="4"/>
      <c r="K10" s="4"/>
      <c r="L10" s="4"/>
      <c r="M10" s="4"/>
      <c r="N10" s="4"/>
      <c r="O10" s="4"/>
      <c r="P10" s="4"/>
      <c r="Q10" s="4"/>
      <c r="R10" s="4"/>
      <c r="S10" s="4"/>
      <c r="T10" s="4"/>
      <c r="U10" s="4"/>
      <c r="V10" s="4"/>
      <c r="W10" s="4"/>
      <c r="X10" s="4"/>
      <c r="Y10" s="4"/>
      <c r="Z10" s="4"/>
    </row>
    <row r="11" spans="1:26" ht="14.25" customHeight="1" x14ac:dyDescent="0.35">
      <c r="A11" s="1"/>
      <c r="B11" s="4"/>
      <c r="C11" s="6" t="s">
        <v>5</v>
      </c>
      <c r="D11" s="4"/>
      <c r="E11" s="4"/>
      <c r="F11" s="4"/>
      <c r="G11" s="4"/>
      <c r="H11" s="4"/>
      <c r="I11" s="4"/>
      <c r="J11" s="4"/>
      <c r="K11" s="4"/>
      <c r="L11" s="4"/>
      <c r="M11" s="4"/>
      <c r="N11" s="4"/>
      <c r="O11" s="4"/>
      <c r="P11" s="4"/>
      <c r="Q11" s="4"/>
      <c r="R11" s="4"/>
      <c r="S11" s="4"/>
      <c r="T11" s="4"/>
      <c r="U11" s="4"/>
      <c r="V11" s="4"/>
      <c r="W11" s="4"/>
      <c r="X11" s="4"/>
      <c r="Y11" s="4"/>
      <c r="Z11" s="4"/>
    </row>
    <row r="12" spans="1:26" ht="14.25" customHeight="1" x14ac:dyDescent="0.35">
      <c r="A12" s="1"/>
      <c r="B12" s="4"/>
      <c r="C12" s="6"/>
      <c r="D12" s="4"/>
      <c r="E12" s="4"/>
      <c r="F12" s="4"/>
      <c r="G12" s="4"/>
      <c r="H12" s="4"/>
      <c r="I12" s="4"/>
      <c r="J12" s="4"/>
      <c r="K12" s="4"/>
      <c r="L12" s="4"/>
      <c r="M12" s="4"/>
      <c r="N12" s="4"/>
      <c r="O12" s="4"/>
      <c r="P12" s="4"/>
      <c r="Q12" s="4"/>
      <c r="R12" s="4"/>
      <c r="S12" s="4"/>
      <c r="T12" s="4"/>
      <c r="U12" s="4"/>
      <c r="V12" s="4"/>
      <c r="W12" s="4"/>
      <c r="X12" s="4"/>
      <c r="Y12" s="4"/>
      <c r="Z12" s="4"/>
    </row>
    <row r="13" spans="1:26" ht="37.5" customHeight="1" x14ac:dyDescent="0.35">
      <c r="A13" s="1"/>
      <c r="B13" s="4"/>
      <c r="C13" s="347" t="s">
        <v>6</v>
      </c>
      <c r="D13" s="348"/>
      <c r="E13" s="348"/>
      <c r="F13" s="348"/>
      <c r="G13" s="348"/>
      <c r="H13" s="348"/>
      <c r="I13" s="348"/>
      <c r="J13" s="348"/>
      <c r="K13" s="348"/>
      <c r="L13" s="348"/>
      <c r="M13" s="348"/>
      <c r="N13" s="348"/>
      <c r="O13" s="348"/>
      <c r="P13" s="348"/>
      <c r="Q13" s="348"/>
      <c r="R13" s="349"/>
      <c r="S13" s="4"/>
      <c r="T13" s="4"/>
      <c r="U13" s="4"/>
      <c r="V13" s="4"/>
      <c r="W13" s="4"/>
      <c r="X13" s="4"/>
      <c r="Y13" s="4"/>
      <c r="Z13" s="4"/>
    </row>
    <row r="14" spans="1:26" ht="14.25" customHeight="1" x14ac:dyDescent="0.35">
      <c r="A14" s="1"/>
      <c r="B14" s="4"/>
      <c r="C14" s="4"/>
      <c r="D14" s="4"/>
      <c r="E14" s="4"/>
      <c r="F14" s="4"/>
      <c r="G14" s="4"/>
      <c r="H14" s="4"/>
      <c r="I14" s="4"/>
      <c r="J14" s="4"/>
      <c r="K14" s="4"/>
      <c r="L14" s="4"/>
      <c r="M14" s="4"/>
      <c r="N14" s="4"/>
      <c r="O14" s="4"/>
      <c r="P14" s="4"/>
      <c r="Q14" s="4"/>
      <c r="R14" s="4"/>
      <c r="S14" s="4"/>
      <c r="T14" s="4"/>
      <c r="U14" s="4"/>
      <c r="V14" s="4"/>
      <c r="W14" s="4"/>
      <c r="X14" s="4"/>
      <c r="Y14" s="4"/>
      <c r="Z14" s="4"/>
    </row>
    <row r="15" spans="1:26" ht="14.25" customHeight="1" x14ac:dyDescent="0.35">
      <c r="A15" s="1"/>
      <c r="B15" s="4"/>
      <c r="C15" s="4"/>
      <c r="D15" s="4"/>
      <c r="E15" s="4"/>
      <c r="F15" s="4"/>
      <c r="G15" s="4"/>
      <c r="H15" s="4"/>
      <c r="I15" s="4"/>
      <c r="J15" s="4"/>
      <c r="K15" s="4"/>
      <c r="L15" s="4"/>
      <c r="M15" s="4"/>
      <c r="N15" s="4"/>
      <c r="O15" s="4"/>
      <c r="P15" s="4"/>
      <c r="Q15" s="4"/>
      <c r="R15" s="4"/>
      <c r="S15" s="4"/>
      <c r="T15" s="4"/>
      <c r="U15" s="4"/>
      <c r="V15" s="4"/>
      <c r="W15" s="4"/>
      <c r="X15" s="4"/>
      <c r="Y15" s="4"/>
      <c r="Z15" s="4"/>
    </row>
    <row r="16" spans="1:26" ht="14.25" customHeight="1" x14ac:dyDescent="0.35">
      <c r="A16" s="1"/>
      <c r="B16" s="4"/>
      <c r="C16" s="4"/>
      <c r="D16" s="4"/>
      <c r="E16" s="4"/>
      <c r="F16" s="4"/>
      <c r="G16" s="4"/>
      <c r="H16" s="4"/>
      <c r="I16" s="4"/>
      <c r="J16" s="4"/>
      <c r="K16" s="4"/>
      <c r="L16" s="4"/>
      <c r="M16" s="4"/>
      <c r="N16" s="4"/>
      <c r="O16" s="4"/>
      <c r="P16" s="4"/>
      <c r="Q16" s="4"/>
      <c r="R16" s="4"/>
      <c r="S16" s="4"/>
      <c r="T16" s="4"/>
      <c r="U16" s="4"/>
      <c r="V16" s="4"/>
      <c r="W16" s="4"/>
      <c r="X16" s="4"/>
      <c r="Y16" s="4"/>
      <c r="Z16" s="4"/>
    </row>
    <row r="17" spans="1:26" ht="14.25" customHeight="1" x14ac:dyDescent="0.35">
      <c r="A17" s="1"/>
      <c r="B17" s="4"/>
      <c r="C17" s="4"/>
      <c r="D17" s="4"/>
      <c r="E17" s="4"/>
      <c r="F17" s="4"/>
      <c r="G17" s="4"/>
      <c r="H17" s="4"/>
      <c r="I17" s="4"/>
      <c r="J17" s="4"/>
      <c r="K17" s="4"/>
      <c r="L17" s="4"/>
      <c r="M17" s="4"/>
      <c r="N17" s="4"/>
      <c r="O17" s="4"/>
      <c r="P17" s="4"/>
      <c r="Q17" s="4"/>
      <c r="R17" s="4"/>
      <c r="S17" s="4"/>
      <c r="T17" s="4"/>
      <c r="U17" s="4"/>
      <c r="V17" s="4"/>
      <c r="W17" s="4"/>
      <c r="X17" s="4"/>
      <c r="Y17" s="4"/>
      <c r="Z17" s="4"/>
    </row>
    <row r="18" spans="1:26" ht="14.25" customHeight="1" x14ac:dyDescent="0.35">
      <c r="A18" s="1"/>
      <c r="B18" s="4"/>
      <c r="C18" s="4"/>
      <c r="D18" s="4"/>
      <c r="E18" s="4"/>
      <c r="F18" s="4"/>
      <c r="G18" s="4"/>
      <c r="H18" s="4"/>
      <c r="I18" s="4"/>
      <c r="J18" s="4"/>
      <c r="K18" s="4"/>
      <c r="L18" s="4"/>
      <c r="M18" s="4"/>
      <c r="N18" s="4"/>
      <c r="O18" s="4"/>
      <c r="P18" s="4"/>
      <c r="Q18" s="4"/>
      <c r="R18" s="4"/>
      <c r="S18" s="4"/>
      <c r="T18" s="4"/>
      <c r="U18" s="4"/>
      <c r="V18" s="4"/>
      <c r="W18" s="4"/>
      <c r="X18" s="4"/>
      <c r="Y18" s="4"/>
      <c r="Z18" s="4"/>
    </row>
    <row r="19" spans="1:26" ht="14.25" customHeight="1" x14ac:dyDescent="0.35">
      <c r="A19" s="1"/>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x14ac:dyDescent="0.35">
      <c r="A20" s="1"/>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x14ac:dyDescent="0.35">
      <c r="A21" s="1"/>
      <c r="B21" s="4"/>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x14ac:dyDescent="0.35">
      <c r="A22" s="1"/>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x14ac:dyDescent="0.35">
      <c r="A23" s="1"/>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x14ac:dyDescent="0.35">
      <c r="A24" s="1"/>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x14ac:dyDescent="0.35">
      <c r="A25" s="1"/>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x14ac:dyDescent="0.35">
      <c r="A26" s="1"/>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x14ac:dyDescent="0.35">
      <c r="A27" s="1"/>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x14ac:dyDescent="0.35">
      <c r="A28" s="1"/>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x14ac:dyDescent="0.35">
      <c r="A29" s="1"/>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x14ac:dyDescent="0.35">
      <c r="A30" s="1"/>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x14ac:dyDescent="0.35">
      <c r="A31" s="1"/>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x14ac:dyDescent="0.35">
      <c r="A32" s="1"/>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x14ac:dyDescent="0.35">
      <c r="A33" s="1"/>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x14ac:dyDescent="0.35">
      <c r="A34" s="1"/>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x14ac:dyDescent="0.35">
      <c r="A35" s="1"/>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x14ac:dyDescent="0.35">
      <c r="A36" s="1"/>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x14ac:dyDescent="0.35">
      <c r="A37" s="1"/>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x14ac:dyDescent="0.35">
      <c r="A38" s="1"/>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x14ac:dyDescent="0.35">
      <c r="A39" s="1"/>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x14ac:dyDescent="0.35">
      <c r="A40" s="1"/>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x14ac:dyDescent="0.35">
      <c r="A41" s="1"/>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x14ac:dyDescent="0.35">
      <c r="A42" s="1"/>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x14ac:dyDescent="0.35">
      <c r="A43" s="1"/>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x14ac:dyDescent="0.35">
      <c r="A44" s="1"/>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x14ac:dyDescent="0.35">
      <c r="A45" s="1"/>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x14ac:dyDescent="0.35">
      <c r="A46" s="1"/>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x14ac:dyDescent="0.35">
      <c r="A47" s="1"/>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x14ac:dyDescent="0.35">
      <c r="A48" s="1"/>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x14ac:dyDescent="0.35">
      <c r="A49" s="1"/>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x14ac:dyDescent="0.35">
      <c r="A50" s="1"/>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x14ac:dyDescent="0.35">
      <c r="A51" s="1"/>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x14ac:dyDescent="0.35">
      <c r="A52" s="1"/>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x14ac:dyDescent="0.35">
      <c r="A53" s="1"/>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x14ac:dyDescent="0.35">
      <c r="A54" s="1"/>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x14ac:dyDescent="0.35">
      <c r="A55" s="1"/>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x14ac:dyDescent="0.35">
      <c r="A56" s="1"/>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x14ac:dyDescent="0.35">
      <c r="A57" s="1"/>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x14ac:dyDescent="0.35">
      <c r="A58" s="1"/>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x14ac:dyDescent="0.35">
      <c r="A59" s="1"/>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x14ac:dyDescent="0.35">
      <c r="A60" s="1"/>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x14ac:dyDescent="0.35">
      <c r="A61" s="1"/>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x14ac:dyDescent="0.35">
      <c r="A62" s="1"/>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x14ac:dyDescent="0.35">
      <c r="A63" s="1"/>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x14ac:dyDescent="0.35">
      <c r="A64" s="1"/>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x14ac:dyDescent="0.35">
      <c r="A65" s="1"/>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x14ac:dyDescent="0.35">
      <c r="A66" s="1"/>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x14ac:dyDescent="0.35">
      <c r="A67" s="1"/>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x14ac:dyDescent="0.35">
      <c r="A68" s="1"/>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x14ac:dyDescent="0.35">
      <c r="A69" s="1"/>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x14ac:dyDescent="0.35">
      <c r="A70" s="1"/>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x14ac:dyDescent="0.35">
      <c r="A71" s="1"/>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x14ac:dyDescent="0.35">
      <c r="A72" s="1"/>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x14ac:dyDescent="0.35">
      <c r="A73" s="1"/>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x14ac:dyDescent="0.35">
      <c r="A74" s="1"/>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x14ac:dyDescent="0.35">
      <c r="A75" s="1"/>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x14ac:dyDescent="0.35">
      <c r="A76" s="1"/>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x14ac:dyDescent="0.35">
      <c r="A77" s="1"/>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x14ac:dyDescent="0.35">
      <c r="A78" s="1"/>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x14ac:dyDescent="0.35">
      <c r="A79" s="1"/>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x14ac:dyDescent="0.35">
      <c r="A80" s="1"/>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x14ac:dyDescent="0.35">
      <c r="A81" s="1"/>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x14ac:dyDescent="0.35">
      <c r="A82" s="1"/>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x14ac:dyDescent="0.35">
      <c r="A83" s="1"/>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x14ac:dyDescent="0.35">
      <c r="A84" s="1"/>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x14ac:dyDescent="0.35">
      <c r="A85" s="1"/>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x14ac:dyDescent="0.35">
      <c r="A86" s="1"/>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x14ac:dyDescent="0.35">
      <c r="A87" s="1"/>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x14ac:dyDescent="0.35">
      <c r="A88" s="1"/>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x14ac:dyDescent="0.35">
      <c r="A89" s="1"/>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x14ac:dyDescent="0.35">
      <c r="A90" s="1"/>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x14ac:dyDescent="0.35">
      <c r="A91" s="1"/>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x14ac:dyDescent="0.35">
      <c r="A92" s="1"/>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x14ac:dyDescent="0.35">
      <c r="A93" s="1"/>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x14ac:dyDescent="0.35">
      <c r="A94" s="1"/>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x14ac:dyDescent="0.35">
      <c r="A95" s="1"/>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x14ac:dyDescent="0.35">
      <c r="A96" s="1"/>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x14ac:dyDescent="0.35">
      <c r="A97" s="1"/>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x14ac:dyDescent="0.35">
      <c r="A98" s="1"/>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x14ac:dyDescent="0.35">
      <c r="A99" s="1"/>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x14ac:dyDescent="0.35">
      <c r="A100" s="1"/>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x14ac:dyDescent="0.35">
      <c r="A101" s="1"/>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x14ac:dyDescent="0.35">
      <c r="A102" s="1"/>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x14ac:dyDescent="0.35">
      <c r="A103" s="1"/>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x14ac:dyDescent="0.35">
      <c r="A104" s="1"/>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x14ac:dyDescent="0.35">
      <c r="A105" s="1"/>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x14ac:dyDescent="0.35">
      <c r="A106" s="1"/>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x14ac:dyDescent="0.35">
      <c r="A107" s="1"/>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x14ac:dyDescent="0.35">
      <c r="A108" s="1"/>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x14ac:dyDescent="0.35">
      <c r="A109" s="1"/>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x14ac:dyDescent="0.35">
      <c r="A110" s="1"/>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x14ac:dyDescent="0.35">
      <c r="A111" s="1"/>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x14ac:dyDescent="0.35">
      <c r="A112" s="1"/>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x14ac:dyDescent="0.35">
      <c r="A113" s="1"/>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x14ac:dyDescent="0.35">
      <c r="A114" s="1"/>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x14ac:dyDescent="0.35">
      <c r="A115" s="1"/>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x14ac:dyDescent="0.35">
      <c r="A116" s="1"/>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x14ac:dyDescent="0.35">
      <c r="A117" s="1"/>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x14ac:dyDescent="0.35">
      <c r="A118" s="1"/>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x14ac:dyDescent="0.35">
      <c r="A119" s="1"/>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x14ac:dyDescent="0.35">
      <c r="A120" s="1"/>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x14ac:dyDescent="0.35">
      <c r="A121" s="1"/>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x14ac:dyDescent="0.35">
      <c r="A122" s="1"/>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x14ac:dyDescent="0.35">
      <c r="A123" s="1"/>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x14ac:dyDescent="0.35">
      <c r="A124" s="1"/>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x14ac:dyDescent="0.35">
      <c r="A125" s="1"/>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x14ac:dyDescent="0.35">
      <c r="A126" s="1"/>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x14ac:dyDescent="0.35">
      <c r="A127" s="1"/>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x14ac:dyDescent="0.35">
      <c r="A128" s="1"/>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x14ac:dyDescent="0.35">
      <c r="A129" s="1"/>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x14ac:dyDescent="0.35">
      <c r="A130" s="1"/>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x14ac:dyDescent="0.35">
      <c r="A131" s="1"/>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x14ac:dyDescent="0.35">
      <c r="A132" s="1"/>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x14ac:dyDescent="0.35">
      <c r="A133" s="1"/>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x14ac:dyDescent="0.35">
      <c r="A134" s="1"/>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x14ac:dyDescent="0.35">
      <c r="A135" s="1"/>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x14ac:dyDescent="0.35">
      <c r="A136" s="1"/>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x14ac:dyDescent="0.35">
      <c r="A137" s="1"/>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x14ac:dyDescent="0.35">
      <c r="A138" s="1"/>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x14ac:dyDescent="0.35">
      <c r="A139" s="1"/>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x14ac:dyDescent="0.35">
      <c r="A140" s="1"/>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x14ac:dyDescent="0.35">
      <c r="A141" s="1"/>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x14ac:dyDescent="0.35">
      <c r="A142" s="1"/>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x14ac:dyDescent="0.35">
      <c r="A143" s="1"/>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x14ac:dyDescent="0.35">
      <c r="A144" s="1"/>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x14ac:dyDescent="0.35">
      <c r="A145" s="1"/>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x14ac:dyDescent="0.35">
      <c r="A146" s="1"/>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x14ac:dyDescent="0.35">
      <c r="A147" s="1"/>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x14ac:dyDescent="0.35">
      <c r="A148" s="1"/>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x14ac:dyDescent="0.35">
      <c r="A149" s="1"/>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x14ac:dyDescent="0.35">
      <c r="A150" s="1"/>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x14ac:dyDescent="0.35">
      <c r="A151" s="1"/>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x14ac:dyDescent="0.35">
      <c r="A152" s="1"/>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x14ac:dyDescent="0.35">
      <c r="A153" s="1"/>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x14ac:dyDescent="0.35">
      <c r="A154" s="1"/>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x14ac:dyDescent="0.35">
      <c r="A155" s="1"/>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x14ac:dyDescent="0.35">
      <c r="A156" s="1"/>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x14ac:dyDescent="0.35">
      <c r="A157" s="1"/>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x14ac:dyDescent="0.35">
      <c r="A158" s="1"/>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x14ac:dyDescent="0.35">
      <c r="A159" s="1"/>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x14ac:dyDescent="0.35">
      <c r="A160" s="1"/>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x14ac:dyDescent="0.35">
      <c r="A161" s="1"/>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x14ac:dyDescent="0.35">
      <c r="A162" s="1"/>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x14ac:dyDescent="0.35">
      <c r="A163" s="1"/>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x14ac:dyDescent="0.35">
      <c r="A164" s="1"/>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x14ac:dyDescent="0.35">
      <c r="A165" s="1"/>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x14ac:dyDescent="0.35">
      <c r="A166" s="1"/>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x14ac:dyDescent="0.35">
      <c r="A167" s="1"/>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x14ac:dyDescent="0.35">
      <c r="A168" s="1"/>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x14ac:dyDescent="0.35">
      <c r="A169" s="1"/>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x14ac:dyDescent="0.35">
      <c r="A170" s="1"/>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x14ac:dyDescent="0.35">
      <c r="A171" s="1"/>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x14ac:dyDescent="0.35">
      <c r="A172" s="1"/>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x14ac:dyDescent="0.35">
      <c r="A173" s="1"/>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x14ac:dyDescent="0.35">
      <c r="A174" s="1"/>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x14ac:dyDescent="0.35">
      <c r="A175" s="1"/>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x14ac:dyDescent="0.35">
      <c r="A176" s="1"/>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x14ac:dyDescent="0.35">
      <c r="A177" s="1"/>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x14ac:dyDescent="0.35">
      <c r="A178" s="1"/>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x14ac:dyDescent="0.35">
      <c r="A179" s="1"/>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x14ac:dyDescent="0.35">
      <c r="A180" s="1"/>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x14ac:dyDescent="0.35">
      <c r="A181" s="1"/>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x14ac:dyDescent="0.35">
      <c r="A182" s="1"/>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x14ac:dyDescent="0.35">
      <c r="A183" s="1"/>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x14ac:dyDescent="0.35">
      <c r="A184" s="1"/>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x14ac:dyDescent="0.35">
      <c r="A185" s="1"/>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x14ac:dyDescent="0.35">
      <c r="A186" s="1"/>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x14ac:dyDescent="0.35">
      <c r="A187" s="1"/>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x14ac:dyDescent="0.35">
      <c r="A188" s="1"/>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x14ac:dyDescent="0.35">
      <c r="A189" s="1"/>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x14ac:dyDescent="0.35">
      <c r="A190" s="1"/>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x14ac:dyDescent="0.35">
      <c r="A191" s="1"/>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x14ac:dyDescent="0.35">
      <c r="A192" s="1"/>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x14ac:dyDescent="0.35">
      <c r="A193" s="1"/>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x14ac:dyDescent="0.35">
      <c r="A194" s="1"/>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x14ac:dyDescent="0.35">
      <c r="A195" s="1"/>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x14ac:dyDescent="0.35">
      <c r="A196" s="1"/>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x14ac:dyDescent="0.35">
      <c r="A197" s="1"/>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x14ac:dyDescent="0.35">
      <c r="A198" s="1"/>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x14ac:dyDescent="0.35">
      <c r="A199" s="1"/>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x14ac:dyDescent="0.35">
      <c r="A200" s="1"/>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x14ac:dyDescent="0.35">
      <c r="A201" s="1"/>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x14ac:dyDescent="0.35">
      <c r="A202" s="1"/>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x14ac:dyDescent="0.35">
      <c r="A203" s="1"/>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x14ac:dyDescent="0.35">
      <c r="A204" s="1"/>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x14ac:dyDescent="0.35">
      <c r="A205" s="1"/>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x14ac:dyDescent="0.35">
      <c r="A206" s="1"/>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x14ac:dyDescent="0.35">
      <c r="A207" s="1"/>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x14ac:dyDescent="0.35">
      <c r="A208" s="1"/>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x14ac:dyDescent="0.35">
      <c r="A209" s="1"/>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x14ac:dyDescent="0.35">
      <c r="A210" s="1"/>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x14ac:dyDescent="0.35">
      <c r="A211" s="1"/>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x14ac:dyDescent="0.35">
      <c r="A212" s="1"/>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x14ac:dyDescent="0.35">
      <c r="A213" s="1"/>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x14ac:dyDescent="0.35">
      <c r="A214" s="1"/>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x14ac:dyDescent="0.35">
      <c r="A215" s="1"/>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x14ac:dyDescent="0.35">
      <c r="A216" s="1"/>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x14ac:dyDescent="0.35">
      <c r="A217" s="1"/>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x14ac:dyDescent="0.35">
      <c r="A218" s="1"/>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x14ac:dyDescent="0.35">
      <c r="A219" s="1"/>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x14ac:dyDescent="0.35">
      <c r="A220" s="1"/>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x14ac:dyDescent="0.35">
      <c r="A221" s="1"/>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x14ac:dyDescent="0.35">
      <c r="A222" s="1"/>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x14ac:dyDescent="0.35">
      <c r="A223" s="1"/>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x14ac:dyDescent="0.35">
      <c r="A224" s="1"/>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x14ac:dyDescent="0.35">
      <c r="A225" s="1"/>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x14ac:dyDescent="0.35">
      <c r="A226" s="1"/>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x14ac:dyDescent="0.35">
      <c r="A227" s="1"/>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x14ac:dyDescent="0.35">
      <c r="A228" s="1"/>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x14ac:dyDescent="0.35">
      <c r="A229" s="1"/>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x14ac:dyDescent="0.35">
      <c r="A230" s="1"/>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x14ac:dyDescent="0.35">
      <c r="A231" s="1"/>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x14ac:dyDescent="0.35">
      <c r="A232" s="1"/>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x14ac:dyDescent="0.35">
      <c r="A233" s="1"/>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x14ac:dyDescent="0.35">
      <c r="A234" s="1"/>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x14ac:dyDescent="0.35">
      <c r="A235" s="1"/>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x14ac:dyDescent="0.35">
      <c r="A236" s="1"/>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x14ac:dyDescent="0.35">
      <c r="A237" s="1"/>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x14ac:dyDescent="0.35">
      <c r="A238" s="1"/>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x14ac:dyDescent="0.35">
      <c r="A239" s="1"/>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x14ac:dyDescent="0.35">
      <c r="A240" s="1"/>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x14ac:dyDescent="0.35">
      <c r="A241" s="1"/>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x14ac:dyDescent="0.35">
      <c r="A242" s="1"/>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x14ac:dyDescent="0.35">
      <c r="A243" s="1"/>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x14ac:dyDescent="0.35">
      <c r="A244" s="1"/>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x14ac:dyDescent="0.35">
      <c r="A245" s="1"/>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x14ac:dyDescent="0.35">
      <c r="A246" s="1"/>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x14ac:dyDescent="0.35">
      <c r="A247" s="1"/>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x14ac:dyDescent="0.35">
      <c r="A248" s="1"/>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x14ac:dyDescent="0.35">
      <c r="A249" s="1"/>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x14ac:dyDescent="0.35">
      <c r="A250" s="1"/>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x14ac:dyDescent="0.35">
      <c r="A251" s="1"/>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x14ac:dyDescent="0.35">
      <c r="A252" s="1"/>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x14ac:dyDescent="0.35">
      <c r="A253" s="1"/>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x14ac:dyDescent="0.35">
      <c r="A254" s="1"/>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x14ac:dyDescent="0.35">
      <c r="A255" s="1"/>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x14ac:dyDescent="0.35">
      <c r="A256" s="1"/>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x14ac:dyDescent="0.35">
      <c r="A257" s="1"/>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x14ac:dyDescent="0.35">
      <c r="A258" s="1"/>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x14ac:dyDescent="0.35">
      <c r="A259" s="1"/>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x14ac:dyDescent="0.35">
      <c r="A260" s="1"/>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x14ac:dyDescent="0.35">
      <c r="A261" s="1"/>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x14ac:dyDescent="0.35">
      <c r="A262" s="1"/>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x14ac:dyDescent="0.35">
      <c r="A263" s="1"/>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x14ac:dyDescent="0.35">
      <c r="A264" s="1"/>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x14ac:dyDescent="0.35">
      <c r="A265" s="1"/>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x14ac:dyDescent="0.35">
      <c r="A266" s="1"/>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x14ac:dyDescent="0.35">
      <c r="A267" s="1"/>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x14ac:dyDescent="0.35">
      <c r="A268" s="1"/>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x14ac:dyDescent="0.35">
      <c r="A269" s="1"/>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x14ac:dyDescent="0.35">
      <c r="A270" s="1"/>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x14ac:dyDescent="0.35">
      <c r="A271" s="1"/>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x14ac:dyDescent="0.35">
      <c r="A272" s="1"/>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x14ac:dyDescent="0.35">
      <c r="A273" s="1"/>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x14ac:dyDescent="0.35">
      <c r="A274" s="1"/>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x14ac:dyDescent="0.35">
      <c r="A275" s="1"/>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x14ac:dyDescent="0.35">
      <c r="A276" s="1"/>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x14ac:dyDescent="0.35">
      <c r="A277" s="1"/>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x14ac:dyDescent="0.35">
      <c r="A278" s="1"/>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x14ac:dyDescent="0.35">
      <c r="A279" s="1"/>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x14ac:dyDescent="0.35">
      <c r="A280" s="1"/>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x14ac:dyDescent="0.35">
      <c r="A281" s="1"/>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x14ac:dyDescent="0.35">
      <c r="A282" s="1"/>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x14ac:dyDescent="0.35">
      <c r="A283" s="1"/>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x14ac:dyDescent="0.35">
      <c r="A284" s="1"/>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x14ac:dyDescent="0.35">
      <c r="A285" s="1"/>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x14ac:dyDescent="0.35">
      <c r="A286" s="1"/>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x14ac:dyDescent="0.35">
      <c r="A287" s="1"/>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x14ac:dyDescent="0.35">
      <c r="A288" s="1"/>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x14ac:dyDescent="0.35">
      <c r="A289" s="1"/>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x14ac:dyDescent="0.35">
      <c r="A290" s="1"/>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x14ac:dyDescent="0.35">
      <c r="A291" s="1"/>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x14ac:dyDescent="0.35">
      <c r="A292" s="1"/>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x14ac:dyDescent="0.35">
      <c r="A293" s="1"/>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x14ac:dyDescent="0.35">
      <c r="A294" s="1"/>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x14ac:dyDescent="0.35">
      <c r="A295" s="1"/>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x14ac:dyDescent="0.35">
      <c r="A296" s="1"/>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x14ac:dyDescent="0.35">
      <c r="A297" s="1"/>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x14ac:dyDescent="0.35">
      <c r="A298" s="1"/>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x14ac:dyDescent="0.35">
      <c r="A299" s="1"/>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x14ac:dyDescent="0.35">
      <c r="A300" s="1"/>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x14ac:dyDescent="0.35">
      <c r="A301" s="1"/>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x14ac:dyDescent="0.35">
      <c r="A302" s="1"/>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x14ac:dyDescent="0.35">
      <c r="A303" s="1"/>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x14ac:dyDescent="0.35">
      <c r="A304" s="1"/>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x14ac:dyDescent="0.35">
      <c r="A305" s="1"/>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x14ac:dyDescent="0.35">
      <c r="A306" s="1"/>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x14ac:dyDescent="0.35">
      <c r="A307" s="1"/>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x14ac:dyDescent="0.35">
      <c r="A308" s="1"/>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x14ac:dyDescent="0.35">
      <c r="A309" s="1"/>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x14ac:dyDescent="0.35">
      <c r="A310" s="1"/>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x14ac:dyDescent="0.35">
      <c r="A311" s="1"/>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4.25" customHeight="1" x14ac:dyDescent="0.35">
      <c r="A312" s="1"/>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4.25" customHeight="1" x14ac:dyDescent="0.35">
      <c r="A313" s="1"/>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4.25" customHeight="1" x14ac:dyDescent="0.35">
      <c r="A314" s="1"/>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4.25" customHeight="1" x14ac:dyDescent="0.35">
      <c r="A315" s="1"/>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4.25" customHeight="1" x14ac:dyDescent="0.35">
      <c r="A316" s="1"/>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4.25" customHeight="1" x14ac:dyDescent="0.35">
      <c r="A317" s="1"/>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4.25" customHeight="1" x14ac:dyDescent="0.35">
      <c r="A318" s="1"/>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4.25" customHeight="1" x14ac:dyDescent="0.35">
      <c r="A319" s="1"/>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4.25" customHeight="1" x14ac:dyDescent="0.35">
      <c r="A320" s="1"/>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4.25" customHeight="1" x14ac:dyDescent="0.35">
      <c r="A321" s="1"/>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4.25" customHeight="1" x14ac:dyDescent="0.35">
      <c r="A322" s="1"/>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4.25" customHeight="1" x14ac:dyDescent="0.35">
      <c r="A323" s="1"/>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4.25" customHeight="1" x14ac:dyDescent="0.35">
      <c r="A324" s="1"/>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4.25" customHeight="1" x14ac:dyDescent="0.35">
      <c r="A325" s="1"/>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4.25" customHeight="1" x14ac:dyDescent="0.35">
      <c r="A326" s="1"/>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4.25" customHeight="1" x14ac:dyDescent="0.35">
      <c r="A327" s="1"/>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4.25" customHeight="1" x14ac:dyDescent="0.35">
      <c r="A328" s="1"/>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4.25" customHeight="1" x14ac:dyDescent="0.35">
      <c r="A329" s="1"/>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4.25" customHeight="1" x14ac:dyDescent="0.35">
      <c r="A330" s="1"/>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4.25" customHeight="1" x14ac:dyDescent="0.35">
      <c r="A331" s="1"/>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4.25" customHeight="1" x14ac:dyDescent="0.35">
      <c r="A332" s="1"/>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4.25" customHeight="1" x14ac:dyDescent="0.35">
      <c r="A333" s="1"/>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4.25" customHeight="1" x14ac:dyDescent="0.35">
      <c r="A334" s="1"/>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4.25" customHeight="1" x14ac:dyDescent="0.35">
      <c r="A335" s="1"/>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4.25" customHeight="1" x14ac:dyDescent="0.35">
      <c r="A336" s="1"/>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4.25" customHeight="1" x14ac:dyDescent="0.35">
      <c r="A337" s="1"/>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4.25" customHeight="1" x14ac:dyDescent="0.35">
      <c r="A338" s="1"/>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4.25" customHeight="1" x14ac:dyDescent="0.35">
      <c r="A339" s="1"/>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4.25" customHeight="1" x14ac:dyDescent="0.35">
      <c r="A340" s="1"/>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4.25" customHeight="1" x14ac:dyDescent="0.35">
      <c r="A341" s="1"/>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4.25" customHeight="1" x14ac:dyDescent="0.35">
      <c r="A342" s="1"/>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4.25" customHeight="1" x14ac:dyDescent="0.35">
      <c r="A343" s="1"/>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4.25" customHeight="1" x14ac:dyDescent="0.35">
      <c r="A344" s="1"/>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4.25" customHeight="1" x14ac:dyDescent="0.35">
      <c r="A345" s="1"/>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4.25" customHeight="1" x14ac:dyDescent="0.35">
      <c r="A346" s="1"/>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4.25" customHeight="1" x14ac:dyDescent="0.35">
      <c r="A347" s="1"/>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4.25" customHeight="1" x14ac:dyDescent="0.35">
      <c r="A348" s="1"/>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4.25" customHeight="1" x14ac:dyDescent="0.35">
      <c r="A349" s="1"/>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4.25" customHeight="1" x14ac:dyDescent="0.35">
      <c r="A350" s="1"/>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4.25" customHeight="1" x14ac:dyDescent="0.35">
      <c r="A351" s="1"/>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4.25" customHeight="1" x14ac:dyDescent="0.35">
      <c r="A352" s="1"/>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4.25" customHeight="1" x14ac:dyDescent="0.35">
      <c r="A353" s="1"/>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4.25" customHeight="1" x14ac:dyDescent="0.35">
      <c r="A354" s="1"/>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4.25" customHeight="1" x14ac:dyDescent="0.35">
      <c r="A355" s="1"/>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4.25" customHeight="1" x14ac:dyDescent="0.35">
      <c r="A356" s="1"/>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4.25" customHeight="1" x14ac:dyDescent="0.35">
      <c r="A357" s="1"/>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4.25" customHeight="1" x14ac:dyDescent="0.35">
      <c r="A358" s="1"/>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4.25" customHeight="1" x14ac:dyDescent="0.35">
      <c r="A359" s="1"/>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4.25" customHeight="1" x14ac:dyDescent="0.35">
      <c r="A360" s="1"/>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4.25" customHeight="1" x14ac:dyDescent="0.35">
      <c r="A361" s="1"/>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4.25" customHeight="1" x14ac:dyDescent="0.35">
      <c r="A362" s="1"/>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4.25" customHeight="1" x14ac:dyDescent="0.35">
      <c r="A363" s="1"/>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4.25" customHeight="1" x14ac:dyDescent="0.35">
      <c r="A364" s="1"/>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4.25" customHeight="1" x14ac:dyDescent="0.35">
      <c r="A365" s="1"/>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4.25" customHeight="1" x14ac:dyDescent="0.35">
      <c r="A366" s="1"/>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4.25" customHeight="1" x14ac:dyDescent="0.35">
      <c r="A367" s="1"/>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4.25" customHeight="1" x14ac:dyDescent="0.35">
      <c r="A368" s="1"/>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4.25" customHeight="1" x14ac:dyDescent="0.35">
      <c r="A369" s="1"/>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4.25" customHeight="1" x14ac:dyDescent="0.35">
      <c r="A370" s="1"/>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4.25" customHeight="1" x14ac:dyDescent="0.35">
      <c r="A371" s="1"/>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4.25" customHeight="1" x14ac:dyDescent="0.35">
      <c r="A372" s="1"/>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4.25" customHeight="1" x14ac:dyDescent="0.35">
      <c r="A373" s="1"/>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4.25" customHeight="1" x14ac:dyDescent="0.35">
      <c r="A374" s="1"/>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4.25" customHeight="1" x14ac:dyDescent="0.35">
      <c r="A375" s="1"/>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4.25" customHeight="1" x14ac:dyDescent="0.35">
      <c r="A376" s="1"/>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4.25" customHeight="1" x14ac:dyDescent="0.35">
      <c r="A377" s="1"/>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4.25" customHeight="1" x14ac:dyDescent="0.35">
      <c r="A378" s="1"/>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4.25" customHeight="1" x14ac:dyDescent="0.35">
      <c r="A379" s="1"/>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4.25" customHeight="1" x14ac:dyDescent="0.35">
      <c r="A380" s="1"/>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4.25" customHeight="1" x14ac:dyDescent="0.35">
      <c r="A381" s="1"/>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4.25" customHeight="1" x14ac:dyDescent="0.35">
      <c r="A382" s="1"/>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4.25" customHeight="1" x14ac:dyDescent="0.35">
      <c r="A383" s="1"/>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4.25" customHeight="1" x14ac:dyDescent="0.35">
      <c r="A384" s="1"/>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4.25" customHeight="1" x14ac:dyDescent="0.35">
      <c r="A385" s="1"/>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4.25" customHeight="1" x14ac:dyDescent="0.35">
      <c r="A386" s="1"/>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4.25" customHeight="1" x14ac:dyDescent="0.35">
      <c r="A387" s="1"/>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4.25" customHeight="1" x14ac:dyDescent="0.35">
      <c r="A388" s="1"/>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4.25" customHeight="1" x14ac:dyDescent="0.35">
      <c r="A389" s="1"/>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4.25" customHeight="1" x14ac:dyDescent="0.35">
      <c r="A390" s="1"/>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4.25" customHeight="1" x14ac:dyDescent="0.35">
      <c r="A391" s="1"/>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4.25" customHeight="1" x14ac:dyDescent="0.35">
      <c r="A392" s="1"/>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4.25" customHeight="1" x14ac:dyDescent="0.35">
      <c r="A393" s="1"/>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4.25" customHeight="1" x14ac:dyDescent="0.35">
      <c r="A394" s="1"/>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4.25" customHeight="1" x14ac:dyDescent="0.35">
      <c r="A395" s="1"/>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4.25" customHeight="1" x14ac:dyDescent="0.35">
      <c r="A396" s="1"/>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4.25" customHeight="1" x14ac:dyDescent="0.35">
      <c r="A397" s="1"/>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4.25" customHeight="1" x14ac:dyDescent="0.35">
      <c r="A398" s="1"/>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4.25" customHeight="1" x14ac:dyDescent="0.35">
      <c r="A399" s="1"/>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4.25" customHeight="1" x14ac:dyDescent="0.35">
      <c r="A400" s="1"/>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4.25" customHeight="1" x14ac:dyDescent="0.35">
      <c r="A401" s="1"/>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4.25" customHeight="1" x14ac:dyDescent="0.35">
      <c r="A402" s="1"/>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4.25" customHeight="1" x14ac:dyDescent="0.35">
      <c r="A403" s="1"/>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4.25" customHeight="1" x14ac:dyDescent="0.35">
      <c r="A404" s="1"/>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4.25" customHeight="1" x14ac:dyDescent="0.35">
      <c r="A405" s="1"/>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4.25" customHeight="1" x14ac:dyDescent="0.35">
      <c r="A406" s="1"/>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4.25" customHeight="1" x14ac:dyDescent="0.35">
      <c r="A407" s="1"/>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4.25" customHeight="1" x14ac:dyDescent="0.35">
      <c r="A408" s="1"/>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4.25" customHeight="1" x14ac:dyDescent="0.35">
      <c r="A409" s="1"/>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4.25" customHeight="1" x14ac:dyDescent="0.35">
      <c r="A410" s="1"/>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4.25" customHeight="1" x14ac:dyDescent="0.35">
      <c r="A411" s="1"/>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4.25" customHeight="1" x14ac:dyDescent="0.35">
      <c r="A412" s="1"/>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4.25" customHeight="1" x14ac:dyDescent="0.35">
      <c r="A413" s="1"/>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4.25" customHeight="1" x14ac:dyDescent="0.35">
      <c r="A414" s="1"/>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4.25" customHeight="1" x14ac:dyDescent="0.35">
      <c r="A415" s="1"/>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4.25" customHeight="1" x14ac:dyDescent="0.35">
      <c r="A416" s="1"/>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4.25" customHeight="1" x14ac:dyDescent="0.35">
      <c r="A417" s="1"/>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4.25" customHeight="1" x14ac:dyDescent="0.35">
      <c r="A418" s="1"/>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4.25" customHeight="1" x14ac:dyDescent="0.35">
      <c r="A419" s="1"/>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4.25" customHeight="1" x14ac:dyDescent="0.35">
      <c r="A420" s="1"/>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4.25" customHeight="1" x14ac:dyDescent="0.35">
      <c r="A421" s="1"/>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4.25" customHeight="1" x14ac:dyDescent="0.35">
      <c r="A422" s="1"/>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4.25" customHeight="1" x14ac:dyDescent="0.35">
      <c r="A423" s="1"/>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4.25" customHeight="1" x14ac:dyDescent="0.35">
      <c r="A424" s="1"/>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4.25" customHeight="1" x14ac:dyDescent="0.35">
      <c r="A425" s="1"/>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4.25" customHeight="1" x14ac:dyDescent="0.35">
      <c r="A426" s="1"/>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4.25" customHeight="1" x14ac:dyDescent="0.35">
      <c r="A427" s="1"/>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4.25" customHeight="1" x14ac:dyDescent="0.35">
      <c r="A428" s="1"/>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4.25" customHeight="1" x14ac:dyDescent="0.35">
      <c r="A429" s="1"/>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4.25" customHeight="1" x14ac:dyDescent="0.35">
      <c r="A430" s="1"/>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4.25" customHeight="1" x14ac:dyDescent="0.35">
      <c r="A431" s="1"/>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4.25" customHeight="1" x14ac:dyDescent="0.35">
      <c r="A432" s="1"/>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4.25" customHeight="1" x14ac:dyDescent="0.35">
      <c r="A433" s="1"/>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4.25" customHeight="1" x14ac:dyDescent="0.35">
      <c r="A434" s="1"/>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4.25" customHeight="1" x14ac:dyDescent="0.35">
      <c r="A435" s="1"/>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4.25" customHeight="1" x14ac:dyDescent="0.35">
      <c r="A436" s="1"/>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4.25" customHeight="1" x14ac:dyDescent="0.35">
      <c r="A437" s="1"/>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4.25" customHeight="1" x14ac:dyDescent="0.35">
      <c r="A438" s="1"/>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4.25" customHeight="1" x14ac:dyDescent="0.35">
      <c r="A439" s="1"/>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4.25" customHeight="1" x14ac:dyDescent="0.35">
      <c r="A440" s="1"/>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4.25" customHeight="1" x14ac:dyDescent="0.35">
      <c r="A441" s="1"/>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4.25" customHeight="1" x14ac:dyDescent="0.35">
      <c r="A442" s="1"/>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4.25" customHeight="1" x14ac:dyDescent="0.35">
      <c r="A443" s="1"/>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4.25" customHeight="1" x14ac:dyDescent="0.35">
      <c r="A444" s="1"/>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4.25" customHeight="1" x14ac:dyDescent="0.35">
      <c r="A445" s="1"/>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4.25" customHeight="1" x14ac:dyDescent="0.35">
      <c r="A446" s="1"/>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4.25" customHeight="1" x14ac:dyDescent="0.35">
      <c r="A447" s="1"/>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4.25" customHeight="1" x14ac:dyDescent="0.35">
      <c r="A448" s="1"/>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4.25" customHeight="1" x14ac:dyDescent="0.35">
      <c r="A449" s="1"/>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4.25" customHeight="1" x14ac:dyDescent="0.35">
      <c r="A450" s="1"/>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4.25" customHeight="1" x14ac:dyDescent="0.35">
      <c r="A451" s="1"/>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4.25" customHeight="1" x14ac:dyDescent="0.35">
      <c r="A452" s="1"/>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4.25" customHeight="1" x14ac:dyDescent="0.35">
      <c r="A453" s="1"/>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4.25" customHeight="1" x14ac:dyDescent="0.35">
      <c r="A454" s="1"/>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4.25" customHeight="1" x14ac:dyDescent="0.35">
      <c r="A455" s="1"/>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4.25" customHeight="1" x14ac:dyDescent="0.35">
      <c r="A456" s="1"/>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4.25" customHeight="1" x14ac:dyDescent="0.35">
      <c r="A457" s="1"/>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4.25" customHeight="1" x14ac:dyDescent="0.35">
      <c r="A458" s="1"/>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4.25" customHeight="1" x14ac:dyDescent="0.35">
      <c r="A459" s="1"/>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4.25" customHeight="1" x14ac:dyDescent="0.35">
      <c r="A460" s="1"/>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4.25" customHeight="1" x14ac:dyDescent="0.35">
      <c r="A461" s="1"/>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4.25" customHeight="1" x14ac:dyDescent="0.35">
      <c r="A462" s="1"/>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4.25" customHeight="1" x14ac:dyDescent="0.35">
      <c r="A463" s="1"/>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4.25" customHeight="1" x14ac:dyDescent="0.35">
      <c r="A464" s="1"/>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4.25" customHeight="1" x14ac:dyDescent="0.35">
      <c r="A465" s="1"/>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4.25" customHeight="1" x14ac:dyDescent="0.35">
      <c r="A466" s="1"/>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4.25" customHeight="1" x14ac:dyDescent="0.35">
      <c r="A467" s="1"/>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4.25" customHeight="1" x14ac:dyDescent="0.35">
      <c r="A468" s="1"/>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4.25" customHeight="1" x14ac:dyDescent="0.35">
      <c r="A469" s="1"/>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4.25" customHeight="1" x14ac:dyDescent="0.35">
      <c r="A470" s="1"/>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4.25" customHeight="1" x14ac:dyDescent="0.35">
      <c r="A471" s="1"/>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4.25" customHeight="1" x14ac:dyDescent="0.35">
      <c r="A472" s="1"/>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4.25" customHeight="1" x14ac:dyDescent="0.35">
      <c r="A473" s="1"/>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4.25" customHeight="1" x14ac:dyDescent="0.35">
      <c r="A474" s="1"/>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4.25" customHeight="1" x14ac:dyDescent="0.35">
      <c r="A475" s="1"/>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4.25" customHeight="1" x14ac:dyDescent="0.35">
      <c r="A476" s="1"/>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4.25" customHeight="1" x14ac:dyDescent="0.35">
      <c r="A477" s="1"/>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4.25" customHeight="1" x14ac:dyDescent="0.35">
      <c r="A478" s="1"/>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4.25" customHeight="1" x14ac:dyDescent="0.35">
      <c r="A479" s="1"/>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4.25" customHeight="1" x14ac:dyDescent="0.35">
      <c r="A480" s="1"/>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4.25" customHeight="1" x14ac:dyDescent="0.35">
      <c r="A481" s="1"/>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4.25" customHeight="1" x14ac:dyDescent="0.35">
      <c r="A482" s="1"/>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4.25" customHeight="1" x14ac:dyDescent="0.35">
      <c r="A483" s="1"/>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4.25" customHeight="1" x14ac:dyDescent="0.35">
      <c r="A484" s="1"/>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4.25" customHeight="1" x14ac:dyDescent="0.35">
      <c r="A485" s="1"/>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4.25" customHeight="1" x14ac:dyDescent="0.35">
      <c r="A486" s="1"/>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4.25" customHeight="1" x14ac:dyDescent="0.35">
      <c r="A487" s="1"/>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4.25" customHeight="1" x14ac:dyDescent="0.35">
      <c r="A488" s="1"/>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4.25" customHeight="1" x14ac:dyDescent="0.35">
      <c r="A489" s="1"/>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4.25" customHeight="1" x14ac:dyDescent="0.35">
      <c r="A490" s="1"/>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4.25" customHeight="1" x14ac:dyDescent="0.35">
      <c r="A491" s="1"/>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4.25" customHeight="1" x14ac:dyDescent="0.35">
      <c r="A492" s="1"/>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4.25" customHeight="1" x14ac:dyDescent="0.35">
      <c r="A493" s="1"/>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4.25" customHeight="1" x14ac:dyDescent="0.35">
      <c r="A494" s="1"/>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4.25" customHeight="1" x14ac:dyDescent="0.35">
      <c r="A495" s="1"/>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4.25" customHeight="1" x14ac:dyDescent="0.35">
      <c r="A496" s="1"/>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4.25" customHeight="1" x14ac:dyDescent="0.35">
      <c r="A497" s="1"/>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4.25" customHeight="1" x14ac:dyDescent="0.35">
      <c r="A498" s="1"/>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4.25" customHeight="1" x14ac:dyDescent="0.35">
      <c r="A499" s="1"/>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4.25" customHeight="1" x14ac:dyDescent="0.35">
      <c r="A500" s="1"/>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4.25" customHeight="1" x14ac:dyDescent="0.35">
      <c r="A501" s="1"/>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4.25" customHeight="1" x14ac:dyDescent="0.35">
      <c r="A502" s="1"/>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4.25" customHeight="1" x14ac:dyDescent="0.35">
      <c r="A503" s="1"/>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4.25" customHeight="1" x14ac:dyDescent="0.35">
      <c r="A504" s="1"/>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4.25" customHeight="1" x14ac:dyDescent="0.35">
      <c r="A505" s="1"/>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4.25" customHeight="1" x14ac:dyDescent="0.35">
      <c r="A506" s="1"/>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4.25" customHeight="1" x14ac:dyDescent="0.35">
      <c r="A507" s="1"/>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4.25" customHeight="1" x14ac:dyDescent="0.35">
      <c r="A508" s="1"/>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4.25" customHeight="1" x14ac:dyDescent="0.35">
      <c r="A509" s="1"/>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4.25" customHeight="1" x14ac:dyDescent="0.35">
      <c r="A510" s="1"/>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4.25" customHeight="1" x14ac:dyDescent="0.35">
      <c r="A511" s="1"/>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4.25" customHeight="1" x14ac:dyDescent="0.35">
      <c r="A512" s="1"/>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4.25" customHeight="1" x14ac:dyDescent="0.35">
      <c r="A513" s="1"/>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4.25" customHeight="1" x14ac:dyDescent="0.35">
      <c r="A514" s="1"/>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4.25" customHeight="1" x14ac:dyDescent="0.35">
      <c r="A515" s="1"/>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4.25" customHeight="1" x14ac:dyDescent="0.35">
      <c r="A516" s="1"/>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4.25" customHeight="1" x14ac:dyDescent="0.35">
      <c r="A517" s="1"/>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4.25" customHeight="1" x14ac:dyDescent="0.35">
      <c r="A518" s="1"/>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4.25" customHeight="1" x14ac:dyDescent="0.35">
      <c r="A519" s="1"/>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4.25" customHeight="1" x14ac:dyDescent="0.35">
      <c r="A520" s="1"/>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4.25" customHeight="1" x14ac:dyDescent="0.35">
      <c r="A521" s="1"/>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4.25" customHeight="1" x14ac:dyDescent="0.35">
      <c r="A522" s="1"/>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4.25" customHeight="1" x14ac:dyDescent="0.35">
      <c r="A523" s="1"/>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4.25" customHeight="1" x14ac:dyDescent="0.35">
      <c r="A524" s="1"/>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4.25" customHeight="1" x14ac:dyDescent="0.35">
      <c r="A525" s="1"/>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4.25" customHeight="1" x14ac:dyDescent="0.35">
      <c r="A526" s="1"/>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4.25" customHeight="1" x14ac:dyDescent="0.35">
      <c r="A527" s="1"/>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4.25" customHeight="1" x14ac:dyDescent="0.35">
      <c r="A528" s="1"/>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4.25" customHeight="1" x14ac:dyDescent="0.35">
      <c r="A529" s="1"/>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4.25" customHeight="1" x14ac:dyDescent="0.35">
      <c r="A530" s="1"/>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4.25" customHeight="1" x14ac:dyDescent="0.35">
      <c r="A531" s="1"/>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4.25" customHeight="1" x14ac:dyDescent="0.35">
      <c r="A532" s="1"/>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4.25" customHeight="1" x14ac:dyDescent="0.35">
      <c r="A533" s="1"/>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4.25" customHeight="1" x14ac:dyDescent="0.35">
      <c r="A534" s="1"/>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4.25" customHeight="1" x14ac:dyDescent="0.35">
      <c r="A535" s="1"/>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4.25" customHeight="1" x14ac:dyDescent="0.35">
      <c r="A536" s="1"/>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4.25" customHeight="1" x14ac:dyDescent="0.35">
      <c r="A537" s="1"/>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4.25" customHeight="1" x14ac:dyDescent="0.35">
      <c r="A538" s="1"/>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4.25" customHeight="1" x14ac:dyDescent="0.35">
      <c r="A539" s="1"/>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4.25" customHeight="1" x14ac:dyDescent="0.35">
      <c r="A540" s="1"/>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4.25" customHeight="1" x14ac:dyDescent="0.35">
      <c r="A541" s="1"/>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4.25" customHeight="1" x14ac:dyDescent="0.35">
      <c r="A542" s="1"/>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4.25" customHeight="1" x14ac:dyDescent="0.35">
      <c r="A543" s="1"/>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4.25" customHeight="1" x14ac:dyDescent="0.35">
      <c r="A544" s="1"/>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4.25" customHeight="1" x14ac:dyDescent="0.35">
      <c r="A545" s="1"/>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4.25" customHeight="1" x14ac:dyDescent="0.35">
      <c r="A546" s="1"/>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4.25" customHeight="1" x14ac:dyDescent="0.35">
      <c r="A547" s="1"/>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4.25" customHeight="1" x14ac:dyDescent="0.35">
      <c r="A548" s="1"/>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4.25" customHeight="1" x14ac:dyDescent="0.35">
      <c r="A549" s="1"/>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4.25" customHeight="1" x14ac:dyDescent="0.35">
      <c r="A550" s="1"/>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4.25" customHeight="1" x14ac:dyDescent="0.35">
      <c r="A551" s="1"/>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4.25" customHeight="1" x14ac:dyDescent="0.35">
      <c r="A552" s="1"/>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4.25" customHeight="1" x14ac:dyDescent="0.35">
      <c r="A553" s="1"/>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4.25" customHeight="1" x14ac:dyDescent="0.35">
      <c r="A554" s="1"/>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4.25" customHeight="1" x14ac:dyDescent="0.35">
      <c r="A555" s="1"/>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4.25" customHeight="1" x14ac:dyDescent="0.35">
      <c r="A556" s="1"/>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4.25" customHeight="1" x14ac:dyDescent="0.35">
      <c r="A557" s="1"/>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4.25" customHeight="1" x14ac:dyDescent="0.35">
      <c r="A558" s="1"/>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4.25" customHeight="1" x14ac:dyDescent="0.35">
      <c r="A559" s="1"/>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4.25" customHeight="1" x14ac:dyDescent="0.35">
      <c r="A560" s="1"/>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4.25" customHeight="1" x14ac:dyDescent="0.35">
      <c r="A561" s="1"/>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4.25" customHeight="1" x14ac:dyDescent="0.35">
      <c r="A562" s="1"/>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4.25" customHeight="1" x14ac:dyDescent="0.35">
      <c r="A563" s="1"/>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4.25" customHeight="1" x14ac:dyDescent="0.35">
      <c r="A564" s="1"/>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4.25" customHeight="1" x14ac:dyDescent="0.35">
      <c r="A565" s="1"/>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4.25" customHeight="1" x14ac:dyDescent="0.35">
      <c r="A566" s="1"/>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4.25" customHeight="1" x14ac:dyDescent="0.35">
      <c r="A567" s="1"/>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4.25" customHeight="1" x14ac:dyDescent="0.35">
      <c r="A568" s="1"/>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4.25" customHeight="1" x14ac:dyDescent="0.35">
      <c r="A569" s="1"/>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4.25" customHeight="1" x14ac:dyDescent="0.35">
      <c r="A570" s="1"/>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4.25" customHeight="1" x14ac:dyDescent="0.35">
      <c r="A571" s="1"/>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4.25" customHeight="1" x14ac:dyDescent="0.35">
      <c r="A572" s="1"/>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4.25" customHeight="1" x14ac:dyDescent="0.35">
      <c r="A573" s="1"/>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4.25" customHeight="1" x14ac:dyDescent="0.35">
      <c r="A574" s="1"/>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4.25" customHeight="1" x14ac:dyDescent="0.35">
      <c r="A575" s="1"/>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4.25" customHeight="1" x14ac:dyDescent="0.35">
      <c r="A576" s="1"/>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4.25" customHeight="1" x14ac:dyDescent="0.35">
      <c r="A577" s="1"/>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4.25" customHeight="1" x14ac:dyDescent="0.35">
      <c r="A578" s="1"/>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4.25" customHeight="1" x14ac:dyDescent="0.35">
      <c r="A579" s="1"/>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4.25" customHeight="1" x14ac:dyDescent="0.35">
      <c r="A580" s="1"/>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4.25" customHeight="1" x14ac:dyDescent="0.35">
      <c r="A581" s="1"/>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4.25" customHeight="1" x14ac:dyDescent="0.35">
      <c r="A582" s="1"/>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4.25" customHeight="1" x14ac:dyDescent="0.35">
      <c r="A583" s="1"/>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4.25" customHeight="1" x14ac:dyDescent="0.35">
      <c r="A584" s="1"/>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4.25" customHeight="1" x14ac:dyDescent="0.35">
      <c r="A585" s="1"/>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4.25" customHeight="1" x14ac:dyDescent="0.35">
      <c r="A586" s="1"/>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4.25" customHeight="1" x14ac:dyDescent="0.35">
      <c r="A587" s="1"/>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4.25" customHeight="1" x14ac:dyDescent="0.35">
      <c r="A588" s="1"/>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4.25" customHeight="1" x14ac:dyDescent="0.35">
      <c r="A589" s="1"/>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4.25" customHeight="1" x14ac:dyDescent="0.35">
      <c r="A590" s="1"/>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4.25" customHeight="1" x14ac:dyDescent="0.35">
      <c r="A591" s="1"/>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4.25" customHeight="1" x14ac:dyDescent="0.35">
      <c r="A592" s="1"/>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4.25" customHeight="1" x14ac:dyDescent="0.35">
      <c r="A593" s="1"/>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4.25" customHeight="1" x14ac:dyDescent="0.35">
      <c r="A594" s="1"/>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4.25" customHeight="1" x14ac:dyDescent="0.35">
      <c r="A595" s="1"/>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4.25" customHeight="1" x14ac:dyDescent="0.35">
      <c r="A596" s="1"/>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4.25" customHeight="1" x14ac:dyDescent="0.35">
      <c r="A597" s="1"/>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4.25" customHeight="1" x14ac:dyDescent="0.35">
      <c r="A598" s="1"/>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4.25" customHeight="1" x14ac:dyDescent="0.35">
      <c r="A599" s="1"/>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4.25" customHeight="1" x14ac:dyDescent="0.35">
      <c r="A600" s="1"/>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4.25" customHeight="1" x14ac:dyDescent="0.35">
      <c r="A601" s="1"/>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4.25" customHeight="1" x14ac:dyDescent="0.35">
      <c r="A602" s="1"/>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4.25" customHeight="1" x14ac:dyDescent="0.35">
      <c r="A603" s="1"/>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4.25" customHeight="1" x14ac:dyDescent="0.35">
      <c r="A604" s="1"/>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4.25" customHeight="1" x14ac:dyDescent="0.35">
      <c r="A605" s="1"/>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4.25" customHeight="1" x14ac:dyDescent="0.35">
      <c r="A606" s="1"/>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4.25" customHeight="1" x14ac:dyDescent="0.35">
      <c r="A607" s="1"/>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4.25" customHeight="1" x14ac:dyDescent="0.35">
      <c r="A608" s="1"/>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4.25" customHeight="1" x14ac:dyDescent="0.35">
      <c r="A609" s="1"/>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4.25" customHeight="1" x14ac:dyDescent="0.35">
      <c r="A610" s="1"/>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4.25" customHeight="1" x14ac:dyDescent="0.35">
      <c r="A611" s="1"/>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4.25" customHeight="1" x14ac:dyDescent="0.35">
      <c r="A612" s="1"/>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4.25" customHeight="1" x14ac:dyDescent="0.35">
      <c r="A613" s="1"/>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4.25" customHeight="1" x14ac:dyDescent="0.35">
      <c r="A614" s="1"/>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4.25" customHeight="1" x14ac:dyDescent="0.35">
      <c r="A615" s="1"/>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4.25" customHeight="1" x14ac:dyDescent="0.35">
      <c r="A616" s="1"/>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4.25" customHeight="1" x14ac:dyDescent="0.35">
      <c r="A617" s="1"/>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4.25" customHeight="1" x14ac:dyDescent="0.35">
      <c r="A618" s="1"/>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4.25" customHeight="1" x14ac:dyDescent="0.35">
      <c r="A619" s="1"/>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4.25" customHeight="1" x14ac:dyDescent="0.35">
      <c r="A620" s="1"/>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4.25" customHeight="1" x14ac:dyDescent="0.35">
      <c r="A621" s="1"/>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4.25" customHeight="1" x14ac:dyDescent="0.35">
      <c r="A622" s="1"/>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4.25" customHeight="1" x14ac:dyDescent="0.35">
      <c r="A623" s="1"/>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4.25" customHeight="1" x14ac:dyDescent="0.35">
      <c r="A624" s="1"/>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4.25" customHeight="1" x14ac:dyDescent="0.35">
      <c r="A625" s="1"/>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4.25" customHeight="1" x14ac:dyDescent="0.35">
      <c r="A626" s="1"/>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4.25" customHeight="1" x14ac:dyDescent="0.35">
      <c r="A627" s="1"/>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4.25" customHeight="1" x14ac:dyDescent="0.35">
      <c r="A628" s="1"/>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4.25" customHeight="1" x14ac:dyDescent="0.35">
      <c r="A629" s="1"/>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4.25" customHeight="1" x14ac:dyDescent="0.35">
      <c r="A630" s="1"/>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4.25" customHeight="1" x14ac:dyDescent="0.35">
      <c r="A631" s="1"/>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4.25" customHeight="1" x14ac:dyDescent="0.35">
      <c r="A632" s="1"/>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4.25" customHeight="1" x14ac:dyDescent="0.35">
      <c r="A633" s="1"/>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4.25" customHeight="1" x14ac:dyDescent="0.35">
      <c r="A634" s="1"/>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4.25" customHeight="1" x14ac:dyDescent="0.35">
      <c r="A635" s="1"/>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4.25" customHeight="1" x14ac:dyDescent="0.35">
      <c r="A636" s="1"/>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4.25" customHeight="1" x14ac:dyDescent="0.35">
      <c r="A637" s="1"/>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4.25" customHeight="1" x14ac:dyDescent="0.35">
      <c r="A638" s="1"/>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4.25" customHeight="1" x14ac:dyDescent="0.35">
      <c r="A639" s="1"/>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4.25" customHeight="1" x14ac:dyDescent="0.35">
      <c r="A640" s="1"/>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4.25" customHeight="1" x14ac:dyDescent="0.35">
      <c r="A641" s="1"/>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4.25" customHeight="1" x14ac:dyDescent="0.35">
      <c r="A642" s="1"/>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4.25" customHeight="1" x14ac:dyDescent="0.35">
      <c r="A643" s="1"/>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4.25" customHeight="1" x14ac:dyDescent="0.35">
      <c r="A644" s="1"/>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4.25" customHeight="1" x14ac:dyDescent="0.35">
      <c r="A645" s="1"/>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4.25" customHeight="1" x14ac:dyDescent="0.35">
      <c r="A646" s="1"/>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4.25" customHeight="1" x14ac:dyDescent="0.35">
      <c r="A647" s="1"/>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4.25" customHeight="1" x14ac:dyDescent="0.35">
      <c r="A648" s="1"/>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4.25" customHeight="1" x14ac:dyDescent="0.35">
      <c r="A649" s="1"/>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4.25" customHeight="1" x14ac:dyDescent="0.35">
      <c r="A650" s="1"/>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4.25" customHeight="1" x14ac:dyDescent="0.35">
      <c r="A651" s="1"/>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4.25" customHeight="1" x14ac:dyDescent="0.35">
      <c r="A652" s="1"/>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4.25" customHeight="1" x14ac:dyDescent="0.35">
      <c r="A653" s="1"/>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4.25" customHeight="1" x14ac:dyDescent="0.35">
      <c r="A654" s="1"/>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4.25" customHeight="1" x14ac:dyDescent="0.35">
      <c r="A655" s="1"/>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4.25" customHeight="1" x14ac:dyDescent="0.35">
      <c r="A656" s="1"/>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4.25" customHeight="1" x14ac:dyDescent="0.35">
      <c r="A657" s="1"/>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4.25" customHeight="1" x14ac:dyDescent="0.35">
      <c r="A658" s="1"/>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4.25" customHeight="1" x14ac:dyDescent="0.35">
      <c r="A659" s="1"/>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4.25" customHeight="1" x14ac:dyDescent="0.35">
      <c r="A660" s="1"/>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4.25" customHeight="1" x14ac:dyDescent="0.35">
      <c r="A661" s="1"/>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4.25" customHeight="1" x14ac:dyDescent="0.35">
      <c r="A662" s="1"/>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4.25" customHeight="1" x14ac:dyDescent="0.35">
      <c r="A663" s="1"/>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4.25" customHeight="1" x14ac:dyDescent="0.35">
      <c r="A664" s="1"/>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4.25" customHeight="1" x14ac:dyDescent="0.35">
      <c r="A665" s="1"/>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4.25" customHeight="1" x14ac:dyDescent="0.35">
      <c r="A666" s="1"/>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4.25" customHeight="1" x14ac:dyDescent="0.35">
      <c r="A667" s="1"/>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4.25" customHeight="1" x14ac:dyDescent="0.35">
      <c r="A668" s="1"/>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4.25" customHeight="1" x14ac:dyDescent="0.35">
      <c r="A669" s="1"/>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4.25" customHeight="1" x14ac:dyDescent="0.35">
      <c r="A670" s="1"/>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4.25" customHeight="1" x14ac:dyDescent="0.35">
      <c r="A671" s="1"/>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4.25" customHeight="1" x14ac:dyDescent="0.35">
      <c r="A672" s="1"/>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4.25" customHeight="1" x14ac:dyDescent="0.35">
      <c r="A673" s="1"/>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4.25" customHeight="1" x14ac:dyDescent="0.35">
      <c r="A674" s="1"/>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4.25" customHeight="1" x14ac:dyDescent="0.35">
      <c r="A675" s="1"/>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4.25" customHeight="1" x14ac:dyDescent="0.35">
      <c r="A676" s="1"/>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4.25" customHeight="1" x14ac:dyDescent="0.35">
      <c r="A677" s="1"/>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4.25" customHeight="1" x14ac:dyDescent="0.35">
      <c r="A678" s="1"/>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4.25" customHeight="1" x14ac:dyDescent="0.35">
      <c r="A679" s="1"/>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4.25" customHeight="1" x14ac:dyDescent="0.35">
      <c r="A680" s="1"/>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4.25" customHeight="1" x14ac:dyDescent="0.35">
      <c r="A681" s="1"/>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4.25" customHeight="1" x14ac:dyDescent="0.35">
      <c r="A682" s="1"/>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4.25" customHeight="1" x14ac:dyDescent="0.35">
      <c r="A683" s="1"/>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4.25" customHeight="1" x14ac:dyDescent="0.35">
      <c r="A684" s="1"/>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4.25" customHeight="1" x14ac:dyDescent="0.35">
      <c r="A685" s="1"/>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4.25" customHeight="1" x14ac:dyDescent="0.35">
      <c r="A686" s="1"/>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4.25" customHeight="1" x14ac:dyDescent="0.35">
      <c r="A687" s="1"/>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4.25" customHeight="1" x14ac:dyDescent="0.35">
      <c r="A688" s="1"/>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4.25" customHeight="1" x14ac:dyDescent="0.35">
      <c r="A689" s="1"/>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4.25" customHeight="1" x14ac:dyDescent="0.35">
      <c r="A690" s="1"/>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4.25" customHeight="1" x14ac:dyDescent="0.35">
      <c r="A691" s="1"/>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4.25" customHeight="1" x14ac:dyDescent="0.35">
      <c r="A692" s="1"/>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4.25" customHeight="1" x14ac:dyDescent="0.35">
      <c r="A693" s="1"/>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4.25" customHeight="1" x14ac:dyDescent="0.35">
      <c r="A694" s="1"/>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4.25" customHeight="1" x14ac:dyDescent="0.35">
      <c r="A695" s="1"/>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4.25" customHeight="1" x14ac:dyDescent="0.35">
      <c r="A696" s="1"/>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4.25" customHeight="1" x14ac:dyDescent="0.35">
      <c r="A697" s="1"/>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4.25" customHeight="1" x14ac:dyDescent="0.35">
      <c r="A698" s="1"/>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4.25" customHeight="1" x14ac:dyDescent="0.35">
      <c r="A699" s="1"/>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4.25" customHeight="1" x14ac:dyDescent="0.35">
      <c r="A700" s="1"/>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4.25" customHeight="1" x14ac:dyDescent="0.35">
      <c r="A701" s="1"/>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4.25" customHeight="1" x14ac:dyDescent="0.35">
      <c r="A702" s="1"/>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4.25" customHeight="1" x14ac:dyDescent="0.35">
      <c r="A703" s="1"/>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4.25" customHeight="1" x14ac:dyDescent="0.35">
      <c r="A704" s="1"/>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4.25" customHeight="1" x14ac:dyDescent="0.35">
      <c r="A705" s="1"/>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4.25" customHeight="1" x14ac:dyDescent="0.35">
      <c r="A706" s="1"/>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4.25" customHeight="1" x14ac:dyDescent="0.35">
      <c r="A707" s="1"/>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4.25" customHeight="1" x14ac:dyDescent="0.35">
      <c r="A708" s="1"/>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4.25" customHeight="1" x14ac:dyDescent="0.35">
      <c r="A709" s="1"/>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4.25" customHeight="1" x14ac:dyDescent="0.35">
      <c r="A710" s="1"/>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4.25" customHeight="1" x14ac:dyDescent="0.35">
      <c r="A711" s="1"/>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4.25" customHeight="1" x14ac:dyDescent="0.35">
      <c r="A712" s="1"/>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4.25" customHeight="1" x14ac:dyDescent="0.35">
      <c r="A713" s="1"/>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4.25" customHeight="1" x14ac:dyDescent="0.35">
      <c r="A714" s="1"/>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4.25" customHeight="1" x14ac:dyDescent="0.35">
      <c r="A715" s="1"/>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4.25" customHeight="1" x14ac:dyDescent="0.35">
      <c r="A716" s="1"/>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4.25" customHeight="1" x14ac:dyDescent="0.35">
      <c r="A717" s="1"/>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4.25" customHeight="1" x14ac:dyDescent="0.35">
      <c r="A718" s="1"/>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4.25" customHeight="1" x14ac:dyDescent="0.35">
      <c r="A719" s="1"/>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4.25" customHeight="1" x14ac:dyDescent="0.35">
      <c r="A720" s="1"/>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4.25" customHeight="1" x14ac:dyDescent="0.35">
      <c r="A721" s="1"/>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4.25" customHeight="1" x14ac:dyDescent="0.35">
      <c r="A722" s="1"/>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4.25" customHeight="1" x14ac:dyDescent="0.35">
      <c r="A723" s="1"/>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4.25" customHeight="1" x14ac:dyDescent="0.35">
      <c r="A724" s="1"/>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4.25" customHeight="1" x14ac:dyDescent="0.35">
      <c r="A725" s="1"/>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4.25" customHeight="1" x14ac:dyDescent="0.35">
      <c r="A726" s="1"/>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4.25" customHeight="1" x14ac:dyDescent="0.35">
      <c r="A727" s="1"/>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4.25" customHeight="1" x14ac:dyDescent="0.35">
      <c r="A728" s="1"/>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4.25" customHeight="1" x14ac:dyDescent="0.35">
      <c r="A729" s="1"/>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4.25" customHeight="1" x14ac:dyDescent="0.35">
      <c r="A730" s="1"/>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4.25" customHeight="1" x14ac:dyDescent="0.35">
      <c r="A731" s="1"/>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4.25" customHeight="1" x14ac:dyDescent="0.35">
      <c r="A732" s="1"/>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4.25" customHeight="1" x14ac:dyDescent="0.35">
      <c r="A733" s="1"/>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4.25" customHeight="1" x14ac:dyDescent="0.35">
      <c r="A734" s="1"/>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4.25" customHeight="1" x14ac:dyDescent="0.35">
      <c r="A735" s="1"/>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4.25" customHeight="1" x14ac:dyDescent="0.35">
      <c r="A736" s="1"/>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4.25" customHeight="1" x14ac:dyDescent="0.35">
      <c r="A737" s="1"/>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4.25" customHeight="1" x14ac:dyDescent="0.35">
      <c r="A738" s="1"/>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4.25" customHeight="1" x14ac:dyDescent="0.35">
      <c r="A739" s="1"/>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4.25" customHeight="1" x14ac:dyDescent="0.35">
      <c r="A740" s="1"/>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4.25" customHeight="1" x14ac:dyDescent="0.35">
      <c r="A741" s="1"/>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4.25" customHeight="1" x14ac:dyDescent="0.35">
      <c r="A742" s="1"/>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4.25" customHeight="1" x14ac:dyDescent="0.35">
      <c r="A743" s="1"/>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4.25" customHeight="1" x14ac:dyDescent="0.35">
      <c r="A744" s="1"/>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4.25" customHeight="1" x14ac:dyDescent="0.35">
      <c r="A745" s="1"/>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4.25" customHeight="1" x14ac:dyDescent="0.35">
      <c r="A746" s="1"/>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4.25" customHeight="1" x14ac:dyDescent="0.35">
      <c r="A747" s="1"/>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4.25" customHeight="1" x14ac:dyDescent="0.35">
      <c r="A748" s="1"/>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4.25" customHeight="1" x14ac:dyDescent="0.35">
      <c r="A749" s="1"/>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4.25" customHeight="1" x14ac:dyDescent="0.35">
      <c r="A750" s="1"/>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4.25" customHeight="1" x14ac:dyDescent="0.35">
      <c r="A751" s="1"/>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4.25" customHeight="1" x14ac:dyDescent="0.35">
      <c r="A752" s="1"/>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4.25" customHeight="1" x14ac:dyDescent="0.35">
      <c r="A753" s="1"/>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4.25" customHeight="1" x14ac:dyDescent="0.35">
      <c r="A754" s="1"/>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4.25" customHeight="1" x14ac:dyDescent="0.35">
      <c r="A755" s="1"/>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4.25" customHeight="1" x14ac:dyDescent="0.35">
      <c r="A756" s="1"/>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4.25" customHeight="1" x14ac:dyDescent="0.35">
      <c r="A757" s="1"/>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4.25" customHeight="1" x14ac:dyDescent="0.35">
      <c r="A758" s="1"/>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4.25" customHeight="1" x14ac:dyDescent="0.35">
      <c r="A759" s="1"/>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4.25" customHeight="1" x14ac:dyDescent="0.35">
      <c r="A760" s="1"/>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4.25" customHeight="1" x14ac:dyDescent="0.35">
      <c r="A761" s="1"/>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4.25" customHeight="1" x14ac:dyDescent="0.35">
      <c r="A762" s="1"/>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4.25" customHeight="1" x14ac:dyDescent="0.35">
      <c r="A763" s="1"/>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4.25" customHeight="1" x14ac:dyDescent="0.35">
      <c r="A764" s="1"/>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4.25" customHeight="1" x14ac:dyDescent="0.35">
      <c r="A765" s="1"/>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4.25" customHeight="1" x14ac:dyDescent="0.35">
      <c r="A766" s="1"/>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4.25" customHeight="1" x14ac:dyDescent="0.35">
      <c r="A767" s="1"/>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4.25" customHeight="1" x14ac:dyDescent="0.35">
      <c r="A768" s="1"/>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4.25" customHeight="1" x14ac:dyDescent="0.35">
      <c r="A769" s="1"/>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4.25" customHeight="1" x14ac:dyDescent="0.35">
      <c r="A770" s="1"/>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4.25" customHeight="1" x14ac:dyDescent="0.35">
      <c r="A771" s="1"/>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4.25" customHeight="1" x14ac:dyDescent="0.35">
      <c r="A772" s="1"/>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4.25" customHeight="1" x14ac:dyDescent="0.35">
      <c r="A773" s="1"/>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4.25" customHeight="1" x14ac:dyDescent="0.35">
      <c r="A774" s="1"/>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4.25" customHeight="1" x14ac:dyDescent="0.35">
      <c r="A775" s="1"/>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4.25" customHeight="1" x14ac:dyDescent="0.35">
      <c r="A776" s="1"/>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4.25" customHeight="1" x14ac:dyDescent="0.35">
      <c r="A777" s="1"/>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4.25" customHeight="1" x14ac:dyDescent="0.35">
      <c r="A778" s="1"/>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4.25" customHeight="1" x14ac:dyDescent="0.35">
      <c r="A779" s="1"/>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4.25" customHeight="1" x14ac:dyDescent="0.35">
      <c r="A780" s="1"/>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4.25" customHeight="1" x14ac:dyDescent="0.35">
      <c r="A781" s="1"/>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4.25" customHeight="1" x14ac:dyDescent="0.35">
      <c r="A782" s="1"/>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4.25" customHeight="1" x14ac:dyDescent="0.35">
      <c r="A783" s="1"/>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4.25" customHeight="1" x14ac:dyDescent="0.35">
      <c r="A784" s="1"/>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4.25" customHeight="1" x14ac:dyDescent="0.35">
      <c r="A785" s="1"/>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4.25" customHeight="1" x14ac:dyDescent="0.35">
      <c r="A786" s="1"/>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4.25" customHeight="1" x14ac:dyDescent="0.35">
      <c r="A787" s="1"/>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4.25" customHeight="1" x14ac:dyDescent="0.35">
      <c r="A788" s="1"/>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4.25" customHeight="1" x14ac:dyDescent="0.35">
      <c r="A789" s="1"/>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4.25" customHeight="1" x14ac:dyDescent="0.35">
      <c r="A790" s="1"/>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4.25" customHeight="1" x14ac:dyDescent="0.35">
      <c r="A791" s="1"/>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4.25" customHeight="1" x14ac:dyDescent="0.35">
      <c r="A792" s="1"/>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4.25" customHeight="1" x14ac:dyDescent="0.35">
      <c r="A793" s="1"/>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4.25" customHeight="1" x14ac:dyDescent="0.35">
      <c r="A794" s="1"/>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4.25" customHeight="1" x14ac:dyDescent="0.35">
      <c r="A795" s="1"/>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4.25" customHeight="1" x14ac:dyDescent="0.35">
      <c r="A796" s="1"/>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4.25" customHeight="1" x14ac:dyDescent="0.35">
      <c r="A797" s="1"/>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4.25" customHeight="1" x14ac:dyDescent="0.35">
      <c r="A798" s="1"/>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4.25" customHeight="1" x14ac:dyDescent="0.35">
      <c r="A799" s="1"/>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4.25" customHeight="1" x14ac:dyDescent="0.35">
      <c r="A800" s="1"/>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4.25" customHeight="1" x14ac:dyDescent="0.35">
      <c r="A801" s="1"/>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4.25" customHeight="1" x14ac:dyDescent="0.35">
      <c r="A802" s="1"/>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4.25" customHeight="1" x14ac:dyDescent="0.35">
      <c r="A803" s="1"/>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4.25" customHeight="1" x14ac:dyDescent="0.35">
      <c r="A804" s="1"/>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4.25" customHeight="1" x14ac:dyDescent="0.35">
      <c r="A805" s="1"/>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4.25" customHeight="1" x14ac:dyDescent="0.35">
      <c r="A806" s="1"/>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4.25" customHeight="1" x14ac:dyDescent="0.35">
      <c r="A807" s="1"/>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4.25" customHeight="1" x14ac:dyDescent="0.35">
      <c r="A808" s="1"/>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4.25" customHeight="1" x14ac:dyDescent="0.35">
      <c r="A809" s="1"/>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4.25" customHeight="1" x14ac:dyDescent="0.35">
      <c r="A810" s="1"/>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4.25" customHeight="1" x14ac:dyDescent="0.35">
      <c r="A811" s="1"/>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4.25" customHeight="1" x14ac:dyDescent="0.35">
      <c r="A812" s="1"/>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4.25" customHeight="1" x14ac:dyDescent="0.35">
      <c r="A813" s="1"/>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4.25" customHeight="1" x14ac:dyDescent="0.35">
      <c r="A814" s="1"/>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4.25" customHeight="1" x14ac:dyDescent="0.35">
      <c r="A815" s="1"/>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4.25" customHeight="1" x14ac:dyDescent="0.35">
      <c r="A816" s="1"/>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4.25" customHeight="1" x14ac:dyDescent="0.35">
      <c r="A817" s="1"/>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4.25" customHeight="1" x14ac:dyDescent="0.35">
      <c r="A818" s="1"/>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4.25" customHeight="1" x14ac:dyDescent="0.35">
      <c r="A819" s="1"/>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4.25" customHeight="1" x14ac:dyDescent="0.35">
      <c r="A820" s="1"/>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4.25" customHeight="1" x14ac:dyDescent="0.35">
      <c r="A821" s="1"/>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4.25" customHeight="1" x14ac:dyDescent="0.35">
      <c r="A822" s="1"/>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4.25" customHeight="1" x14ac:dyDescent="0.35">
      <c r="A823" s="1"/>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4.25" customHeight="1" x14ac:dyDescent="0.35">
      <c r="A824" s="1"/>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4.25" customHeight="1" x14ac:dyDescent="0.35">
      <c r="A825" s="1"/>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4.25" customHeight="1" x14ac:dyDescent="0.35">
      <c r="A826" s="1"/>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4.25" customHeight="1" x14ac:dyDescent="0.35">
      <c r="A827" s="1"/>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4.25" customHeight="1" x14ac:dyDescent="0.35">
      <c r="A828" s="1"/>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4.25" customHeight="1" x14ac:dyDescent="0.35">
      <c r="A829" s="1"/>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4.25" customHeight="1" x14ac:dyDescent="0.35">
      <c r="A830" s="1"/>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4.25" customHeight="1" x14ac:dyDescent="0.35">
      <c r="A831" s="1"/>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4.25" customHeight="1" x14ac:dyDescent="0.35">
      <c r="A832" s="1"/>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4.25" customHeight="1" x14ac:dyDescent="0.35">
      <c r="A833" s="1"/>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4.25" customHeight="1" x14ac:dyDescent="0.35">
      <c r="A834" s="1"/>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4.25" customHeight="1" x14ac:dyDescent="0.35">
      <c r="A835" s="1"/>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4.25" customHeight="1" x14ac:dyDescent="0.35">
      <c r="A836" s="1"/>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4.25" customHeight="1" x14ac:dyDescent="0.35">
      <c r="A837" s="1"/>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4.25" customHeight="1" x14ac:dyDescent="0.35">
      <c r="A838" s="1"/>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4.25" customHeight="1" x14ac:dyDescent="0.35">
      <c r="A839" s="1"/>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4.25" customHeight="1" x14ac:dyDescent="0.35">
      <c r="A840" s="1"/>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4.25" customHeight="1" x14ac:dyDescent="0.35">
      <c r="A841" s="1"/>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4.25" customHeight="1" x14ac:dyDescent="0.35">
      <c r="A842" s="1"/>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4.25" customHeight="1" x14ac:dyDescent="0.35">
      <c r="A843" s="1"/>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4.25" customHeight="1" x14ac:dyDescent="0.35">
      <c r="A844" s="1"/>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4.25" customHeight="1" x14ac:dyDescent="0.35">
      <c r="A845" s="1"/>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4.25" customHeight="1" x14ac:dyDescent="0.35">
      <c r="A846" s="1"/>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4.25" customHeight="1" x14ac:dyDescent="0.35">
      <c r="A847" s="1"/>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4.25" customHeight="1" x14ac:dyDescent="0.35">
      <c r="A848" s="1"/>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4.25" customHeight="1" x14ac:dyDescent="0.35">
      <c r="A849" s="1"/>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4.25" customHeight="1" x14ac:dyDescent="0.35">
      <c r="A850" s="1"/>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4.25" customHeight="1" x14ac:dyDescent="0.35">
      <c r="A851" s="1"/>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4.25" customHeight="1" x14ac:dyDescent="0.35">
      <c r="A852" s="1"/>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4.25" customHeight="1" x14ac:dyDescent="0.35">
      <c r="A853" s="1"/>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4.25" customHeight="1" x14ac:dyDescent="0.35">
      <c r="A854" s="1"/>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4.25" customHeight="1" x14ac:dyDescent="0.35">
      <c r="A855" s="1"/>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4.25" customHeight="1" x14ac:dyDescent="0.35">
      <c r="A856" s="1"/>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4.25" customHeight="1" x14ac:dyDescent="0.35">
      <c r="A857" s="1"/>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4.25" customHeight="1" x14ac:dyDescent="0.35">
      <c r="A858" s="1"/>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4.25" customHeight="1" x14ac:dyDescent="0.35">
      <c r="A859" s="1"/>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4.25" customHeight="1" x14ac:dyDescent="0.35">
      <c r="A860" s="1"/>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4.25" customHeight="1" x14ac:dyDescent="0.35">
      <c r="A861" s="1"/>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4.25" customHeight="1" x14ac:dyDescent="0.35">
      <c r="A862" s="1"/>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4.25" customHeight="1" x14ac:dyDescent="0.35">
      <c r="A863" s="1"/>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4.25" customHeight="1" x14ac:dyDescent="0.35">
      <c r="A864" s="1"/>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4.25" customHeight="1" x14ac:dyDescent="0.35">
      <c r="A865" s="1"/>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4.25" customHeight="1" x14ac:dyDescent="0.35">
      <c r="A866" s="1"/>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4.25" customHeight="1" x14ac:dyDescent="0.35">
      <c r="A867" s="1"/>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4.25" customHeight="1" x14ac:dyDescent="0.35">
      <c r="A868" s="1"/>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4.25" customHeight="1" x14ac:dyDescent="0.35">
      <c r="A869" s="1"/>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4.25" customHeight="1" x14ac:dyDescent="0.35">
      <c r="A870" s="1"/>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4.25" customHeight="1" x14ac:dyDescent="0.35">
      <c r="A871" s="1"/>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4.25" customHeight="1" x14ac:dyDescent="0.35">
      <c r="A872" s="1"/>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4.25" customHeight="1" x14ac:dyDescent="0.35">
      <c r="A873" s="1"/>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4.25" customHeight="1" x14ac:dyDescent="0.35">
      <c r="A874" s="1"/>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4.25" customHeight="1" x14ac:dyDescent="0.35">
      <c r="A875" s="1"/>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4.25" customHeight="1" x14ac:dyDescent="0.35">
      <c r="A876" s="1"/>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4.25" customHeight="1" x14ac:dyDescent="0.35">
      <c r="A877" s="1"/>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4.25" customHeight="1" x14ac:dyDescent="0.35">
      <c r="A878" s="1"/>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4.25" customHeight="1" x14ac:dyDescent="0.35">
      <c r="A879" s="1"/>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4.25" customHeight="1" x14ac:dyDescent="0.35">
      <c r="A880" s="1"/>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4.25" customHeight="1" x14ac:dyDescent="0.35">
      <c r="A881" s="1"/>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4.25" customHeight="1" x14ac:dyDescent="0.35">
      <c r="A882" s="1"/>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4.25" customHeight="1" x14ac:dyDescent="0.35">
      <c r="A883" s="1"/>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4.25" customHeight="1" x14ac:dyDescent="0.35">
      <c r="A884" s="1"/>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4.25" customHeight="1" x14ac:dyDescent="0.35">
      <c r="A885" s="1"/>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4.25" customHeight="1" x14ac:dyDescent="0.35">
      <c r="A886" s="1"/>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4.25" customHeight="1" x14ac:dyDescent="0.35">
      <c r="A887" s="1"/>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4.25" customHeight="1" x14ac:dyDescent="0.35">
      <c r="A888" s="1"/>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4.25" customHeight="1" x14ac:dyDescent="0.35">
      <c r="A889" s="1"/>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4.25" customHeight="1" x14ac:dyDescent="0.35">
      <c r="A890" s="1"/>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4.25" customHeight="1" x14ac:dyDescent="0.35">
      <c r="A891" s="1"/>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4.25" customHeight="1" x14ac:dyDescent="0.35">
      <c r="A892" s="1"/>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4.25" customHeight="1" x14ac:dyDescent="0.35">
      <c r="A893" s="1"/>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4.25" customHeight="1" x14ac:dyDescent="0.35">
      <c r="A894" s="1"/>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4.25" customHeight="1" x14ac:dyDescent="0.35">
      <c r="A895" s="1"/>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4.25" customHeight="1" x14ac:dyDescent="0.35">
      <c r="A896" s="1"/>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4.25" customHeight="1" x14ac:dyDescent="0.35">
      <c r="A897" s="1"/>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4.25" customHeight="1" x14ac:dyDescent="0.35">
      <c r="A898" s="1"/>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4.25" customHeight="1" x14ac:dyDescent="0.35">
      <c r="A899" s="1"/>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4.25" customHeight="1" x14ac:dyDescent="0.35">
      <c r="A900" s="1"/>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4.25" customHeight="1" x14ac:dyDescent="0.35">
      <c r="A901" s="1"/>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4.25" customHeight="1" x14ac:dyDescent="0.35">
      <c r="A902" s="1"/>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4.25" customHeight="1" x14ac:dyDescent="0.35">
      <c r="A903" s="1"/>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4.25" customHeight="1" x14ac:dyDescent="0.35">
      <c r="A904" s="1"/>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4.25" customHeight="1" x14ac:dyDescent="0.35">
      <c r="A905" s="1"/>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4.25" customHeight="1" x14ac:dyDescent="0.35">
      <c r="A906" s="1"/>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4.25" customHeight="1" x14ac:dyDescent="0.35">
      <c r="A907" s="1"/>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4.25" customHeight="1" x14ac:dyDescent="0.35">
      <c r="A908" s="1"/>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4.25" customHeight="1" x14ac:dyDescent="0.35">
      <c r="A909" s="1"/>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4.25" customHeight="1" x14ac:dyDescent="0.35">
      <c r="A910" s="1"/>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4.25" customHeight="1" x14ac:dyDescent="0.35">
      <c r="A911" s="1"/>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4.25" customHeight="1" x14ac:dyDescent="0.35">
      <c r="A912" s="1"/>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4.25" customHeight="1" x14ac:dyDescent="0.35">
      <c r="A913" s="1"/>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4.25" customHeight="1" x14ac:dyDescent="0.35">
      <c r="A914" s="1"/>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4.25" customHeight="1" x14ac:dyDescent="0.35">
      <c r="A915" s="1"/>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4.25" customHeight="1" x14ac:dyDescent="0.35">
      <c r="A916" s="1"/>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4.25" customHeight="1" x14ac:dyDescent="0.35">
      <c r="A917" s="1"/>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4.25" customHeight="1" x14ac:dyDescent="0.35">
      <c r="A918" s="1"/>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4.25" customHeight="1" x14ac:dyDescent="0.35">
      <c r="A919" s="1"/>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4.25" customHeight="1" x14ac:dyDescent="0.35">
      <c r="A920" s="1"/>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4.25" customHeight="1" x14ac:dyDescent="0.35">
      <c r="A921" s="1"/>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4.25" customHeight="1" x14ac:dyDescent="0.35">
      <c r="A922" s="1"/>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4.25" customHeight="1" x14ac:dyDescent="0.35">
      <c r="A923" s="1"/>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4.25" customHeight="1" x14ac:dyDescent="0.35">
      <c r="A924" s="1"/>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4.25" customHeight="1" x14ac:dyDescent="0.35">
      <c r="A925" s="1"/>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4.25" customHeight="1" x14ac:dyDescent="0.35">
      <c r="A926" s="1"/>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4.25" customHeight="1" x14ac:dyDescent="0.35">
      <c r="A927" s="1"/>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4.25" customHeight="1" x14ac:dyDescent="0.35">
      <c r="A928" s="1"/>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4.25" customHeight="1" x14ac:dyDescent="0.35">
      <c r="A929" s="1"/>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4.25" customHeight="1" x14ac:dyDescent="0.35">
      <c r="A930" s="1"/>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4.25" customHeight="1" x14ac:dyDescent="0.35">
      <c r="A931" s="1"/>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4.25" customHeight="1" x14ac:dyDescent="0.35">
      <c r="A932" s="1"/>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4.25" customHeight="1" x14ac:dyDescent="0.35">
      <c r="A933" s="1"/>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4.25" customHeight="1" x14ac:dyDescent="0.35">
      <c r="A934" s="1"/>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4.25" customHeight="1" x14ac:dyDescent="0.35">
      <c r="A935" s="1"/>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4.25" customHeight="1" x14ac:dyDescent="0.35">
      <c r="A936" s="1"/>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4.25" customHeight="1" x14ac:dyDescent="0.35">
      <c r="A937" s="1"/>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4.25" customHeight="1" x14ac:dyDescent="0.35">
      <c r="A938" s="1"/>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4.25" customHeight="1" x14ac:dyDescent="0.35">
      <c r="A939" s="1"/>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4.25" customHeight="1" x14ac:dyDescent="0.35">
      <c r="A940" s="1"/>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4.25" customHeight="1" x14ac:dyDescent="0.35">
      <c r="A941" s="1"/>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4.25" customHeight="1" x14ac:dyDescent="0.35">
      <c r="A942" s="1"/>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4.25" customHeight="1" x14ac:dyDescent="0.35">
      <c r="A943" s="1"/>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4.25" customHeight="1" x14ac:dyDescent="0.35">
      <c r="A944" s="1"/>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4.25" customHeight="1" x14ac:dyDescent="0.35">
      <c r="A945" s="1"/>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4.25" customHeight="1" x14ac:dyDescent="0.35">
      <c r="A946" s="1"/>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4.25" customHeight="1" x14ac:dyDescent="0.35">
      <c r="A947" s="1"/>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4.25" customHeight="1" x14ac:dyDescent="0.35">
      <c r="A948" s="1"/>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4.25" customHeight="1" x14ac:dyDescent="0.35">
      <c r="A949" s="1"/>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4.25" customHeight="1" x14ac:dyDescent="0.35">
      <c r="A950" s="1"/>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4.25" customHeight="1" x14ac:dyDescent="0.35">
      <c r="A951" s="1"/>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4.25" customHeight="1" x14ac:dyDescent="0.35">
      <c r="A952" s="1"/>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4.25" customHeight="1" x14ac:dyDescent="0.35">
      <c r="A953" s="1"/>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4.25" customHeight="1" x14ac:dyDescent="0.35">
      <c r="A954" s="1"/>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4.25" customHeight="1" x14ac:dyDescent="0.35">
      <c r="A955" s="1"/>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4.25" customHeight="1" x14ac:dyDescent="0.35">
      <c r="A956" s="1"/>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4.25" customHeight="1" x14ac:dyDescent="0.35">
      <c r="A957" s="1"/>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4.25" customHeight="1" x14ac:dyDescent="0.35">
      <c r="A958" s="1"/>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4.25" customHeight="1" x14ac:dyDescent="0.35">
      <c r="A959" s="1"/>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4.25" customHeight="1" x14ac:dyDescent="0.35">
      <c r="A960" s="1"/>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4.25" customHeight="1" x14ac:dyDescent="0.35">
      <c r="A961" s="1"/>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4.25" customHeight="1" x14ac:dyDescent="0.35">
      <c r="A962" s="1"/>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4.25" customHeight="1" x14ac:dyDescent="0.35">
      <c r="A963" s="1"/>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4.25" customHeight="1" x14ac:dyDescent="0.35">
      <c r="A964" s="1"/>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4.25" customHeight="1" x14ac:dyDescent="0.35">
      <c r="A965" s="1"/>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4.25" customHeight="1" x14ac:dyDescent="0.35">
      <c r="A966" s="1"/>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4.25" customHeight="1" x14ac:dyDescent="0.35">
      <c r="A967" s="1"/>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4.25" customHeight="1" x14ac:dyDescent="0.35">
      <c r="A968" s="1"/>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4.25" customHeight="1" x14ac:dyDescent="0.35">
      <c r="A969" s="1"/>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4.25" customHeight="1" x14ac:dyDescent="0.35">
      <c r="A970" s="1"/>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4.25" customHeight="1" x14ac:dyDescent="0.35">
      <c r="A971" s="1"/>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4.25" customHeight="1" x14ac:dyDescent="0.35">
      <c r="A972" s="1"/>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4.25" customHeight="1" x14ac:dyDescent="0.35">
      <c r="A973" s="1"/>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4.25" customHeight="1" x14ac:dyDescent="0.35">
      <c r="A974" s="1"/>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4.25" customHeight="1" x14ac:dyDescent="0.35">
      <c r="A975" s="1"/>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4.25" customHeight="1" x14ac:dyDescent="0.35">
      <c r="A976" s="1"/>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4.25" customHeight="1" x14ac:dyDescent="0.35">
      <c r="A977" s="1"/>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4.25" customHeight="1" x14ac:dyDescent="0.35">
      <c r="A978" s="1"/>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4.25" customHeight="1" x14ac:dyDescent="0.35">
      <c r="A979" s="1"/>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4.25" customHeight="1" x14ac:dyDescent="0.35">
      <c r="A980" s="1"/>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4.25" customHeight="1" x14ac:dyDescent="0.35">
      <c r="A981" s="1"/>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4.25" customHeight="1" x14ac:dyDescent="0.35">
      <c r="A982" s="1"/>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4.25" customHeight="1" x14ac:dyDescent="0.35">
      <c r="A983" s="1"/>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4.25" customHeight="1" x14ac:dyDescent="0.35">
      <c r="A984" s="1"/>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4.25" customHeight="1" x14ac:dyDescent="0.35">
      <c r="A985" s="1"/>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4.25" customHeight="1" x14ac:dyDescent="0.35">
      <c r="A986" s="1"/>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4.25" customHeight="1" x14ac:dyDescent="0.35">
      <c r="A987" s="1"/>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4.25" customHeight="1" x14ac:dyDescent="0.35">
      <c r="A988" s="1"/>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4.25" customHeight="1" x14ac:dyDescent="0.35">
      <c r="A989" s="1"/>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4.25" customHeight="1" x14ac:dyDescent="0.35">
      <c r="A990" s="1"/>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4.25" customHeight="1" x14ac:dyDescent="0.35">
      <c r="A991" s="1"/>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4.25" customHeight="1" x14ac:dyDescent="0.35">
      <c r="A992" s="1"/>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4.25" customHeight="1" x14ac:dyDescent="0.35">
      <c r="A993" s="1"/>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4.25" customHeight="1" x14ac:dyDescent="0.35">
      <c r="A994" s="1"/>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4.25" customHeight="1" x14ac:dyDescent="0.35">
      <c r="A995" s="1"/>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4.25" customHeight="1" x14ac:dyDescent="0.35">
      <c r="A996" s="1"/>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4.25" customHeight="1" x14ac:dyDescent="0.35">
      <c r="A997" s="1"/>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4.25" customHeight="1" x14ac:dyDescent="0.35">
      <c r="A998" s="1"/>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4.25" customHeight="1" x14ac:dyDescent="0.35">
      <c r="A999" s="1"/>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4.25" customHeight="1" x14ac:dyDescent="0.35">
      <c r="A1000" s="1"/>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1">
    <mergeCell ref="C13:R13"/>
  </mergeCell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153D64"/>
  </sheetPr>
  <dimension ref="A1:AC1000"/>
  <sheetViews>
    <sheetView showGridLines="0" topLeftCell="D1" workbookViewId="0"/>
  </sheetViews>
  <sheetFormatPr defaultColWidth="12.6328125" defaultRowHeight="15" customHeight="1" x14ac:dyDescent="0.35"/>
  <cols>
    <col min="1" max="1" width="7.36328125" customWidth="1"/>
    <col min="2" max="2" width="5" customWidth="1"/>
    <col min="3" max="3" width="5.08984375" customWidth="1"/>
    <col min="4" max="4" width="23.08984375" customWidth="1"/>
    <col min="5" max="5" width="8.6328125" customWidth="1"/>
    <col min="6" max="6" width="8.90625" customWidth="1"/>
    <col min="7" max="7" width="6" customWidth="1"/>
    <col min="8" max="8" width="8.90625" customWidth="1"/>
    <col min="9" max="9" width="6" customWidth="1"/>
    <col min="10" max="10" width="25.08984375" customWidth="1"/>
    <col min="11" max="11" width="8.6328125" customWidth="1"/>
    <col min="12" max="12" width="6.453125" customWidth="1"/>
    <col min="13" max="14" width="8.90625" customWidth="1"/>
    <col min="15" max="15" width="6.08984375" customWidth="1"/>
    <col min="16" max="21" width="9.6328125" customWidth="1"/>
    <col min="22" max="22" width="8.6328125" customWidth="1"/>
    <col min="23" max="23" width="6.453125" customWidth="1"/>
    <col min="24" max="24" width="7.36328125" customWidth="1"/>
    <col min="25" max="29" width="8.90625" customWidth="1"/>
  </cols>
  <sheetData>
    <row r="1" spans="1:29" ht="30.75" customHeight="1" x14ac:dyDescent="0.6">
      <c r="A1" s="1"/>
      <c r="B1" s="2" t="s">
        <v>7</v>
      </c>
      <c r="C1" s="1"/>
      <c r="D1" s="1"/>
      <c r="E1" s="1"/>
      <c r="F1" s="1"/>
      <c r="G1" s="1"/>
      <c r="H1" s="1"/>
      <c r="I1" s="1"/>
      <c r="J1" s="1"/>
      <c r="K1" s="1"/>
      <c r="L1" s="1"/>
      <c r="M1" s="1"/>
      <c r="N1" s="1"/>
      <c r="O1" s="1"/>
      <c r="P1" s="1"/>
      <c r="Q1" s="1"/>
      <c r="R1" s="1"/>
      <c r="S1" s="1"/>
      <c r="T1" s="1"/>
      <c r="U1" s="1"/>
      <c r="V1" s="1"/>
      <c r="W1" s="1"/>
      <c r="X1" s="1"/>
      <c r="Y1" s="1"/>
      <c r="Z1" s="1"/>
      <c r="AA1" s="1"/>
      <c r="AB1" s="1"/>
      <c r="AC1" s="1"/>
    </row>
    <row r="2" spans="1:29" ht="6.75" customHeight="1" x14ac:dyDescent="0.6">
      <c r="A2" s="1"/>
      <c r="B2" s="3"/>
      <c r="C2" s="4"/>
      <c r="D2" s="4"/>
      <c r="E2" s="4"/>
      <c r="F2" s="4"/>
      <c r="G2" s="4"/>
      <c r="H2" s="4"/>
      <c r="I2" s="4"/>
      <c r="J2" s="4"/>
      <c r="K2" s="4"/>
      <c r="L2" s="4"/>
      <c r="M2" s="4"/>
      <c r="N2" s="4"/>
      <c r="O2" s="4"/>
      <c r="P2" s="4"/>
      <c r="Q2" s="4"/>
      <c r="R2" s="4"/>
      <c r="S2" s="4"/>
      <c r="T2" s="4"/>
      <c r="U2" s="4"/>
      <c r="V2" s="4"/>
      <c r="W2" s="4"/>
      <c r="X2" s="4"/>
      <c r="Y2" s="4"/>
      <c r="Z2" s="4"/>
      <c r="AA2" s="4"/>
      <c r="AB2" s="4"/>
      <c r="AC2" s="4"/>
    </row>
    <row r="3" spans="1:29" ht="16.5" customHeight="1" x14ac:dyDescent="0.6">
      <c r="A3" s="1"/>
      <c r="B3" s="3"/>
      <c r="C3" s="4"/>
      <c r="D3" s="4"/>
      <c r="E3" s="4"/>
      <c r="F3" s="4"/>
      <c r="G3" s="4"/>
      <c r="H3" s="4"/>
      <c r="I3" s="4"/>
      <c r="J3" s="4"/>
      <c r="K3" s="4"/>
      <c r="L3" s="4"/>
      <c r="M3" s="4"/>
      <c r="N3" s="4"/>
      <c r="O3" s="4"/>
      <c r="P3" s="4"/>
      <c r="Q3" s="4"/>
      <c r="R3" s="4"/>
      <c r="S3" s="4"/>
      <c r="T3" s="4"/>
      <c r="U3" s="4"/>
      <c r="V3" s="4"/>
      <c r="W3" s="4"/>
      <c r="X3" s="4"/>
      <c r="Y3" s="4"/>
      <c r="Z3" s="4"/>
      <c r="AA3" s="4"/>
      <c r="AB3" s="4"/>
      <c r="AC3" s="4"/>
    </row>
    <row r="4" spans="1:29" ht="2.25" customHeight="1" x14ac:dyDescent="0.6">
      <c r="A4" s="1"/>
      <c r="B4" s="3"/>
      <c r="C4" s="7"/>
      <c r="D4" s="7"/>
      <c r="E4" s="7"/>
      <c r="F4" s="7"/>
      <c r="G4" s="7"/>
      <c r="H4" s="7"/>
      <c r="I4" s="7"/>
      <c r="J4" s="7"/>
      <c r="K4" s="7"/>
      <c r="L4" s="7"/>
      <c r="M4" s="7"/>
      <c r="N4" s="4"/>
      <c r="O4" s="8"/>
      <c r="P4" s="8"/>
      <c r="Q4" s="8"/>
      <c r="R4" s="8"/>
      <c r="S4" s="8"/>
      <c r="T4" s="8"/>
      <c r="U4" s="8"/>
      <c r="V4" s="8"/>
      <c r="W4" s="8"/>
      <c r="X4" s="8"/>
      <c r="Y4" s="4"/>
      <c r="Z4" s="4"/>
      <c r="AA4" s="4"/>
      <c r="AB4" s="4"/>
      <c r="AC4" s="4"/>
    </row>
    <row r="5" spans="1:29" ht="16.5" customHeight="1" x14ac:dyDescent="0.6">
      <c r="A5" s="1"/>
      <c r="B5" s="3"/>
      <c r="C5" s="9" t="s">
        <v>8</v>
      </c>
      <c r="D5" s="10"/>
      <c r="E5" s="10"/>
      <c r="F5" s="10"/>
      <c r="G5" s="10"/>
      <c r="H5" s="10"/>
      <c r="I5" s="10"/>
      <c r="J5" s="10"/>
      <c r="K5" s="10"/>
      <c r="L5" s="10"/>
      <c r="M5" s="10"/>
      <c r="N5" s="4"/>
      <c r="O5" s="9" t="s">
        <v>9</v>
      </c>
      <c r="P5" s="10"/>
      <c r="Q5" s="10"/>
      <c r="R5" s="10"/>
      <c r="S5" s="10"/>
      <c r="T5" s="10"/>
      <c r="U5" s="10"/>
      <c r="V5" s="10"/>
      <c r="W5" s="10"/>
      <c r="X5" s="10"/>
      <c r="Y5" s="4"/>
      <c r="Z5" s="4"/>
      <c r="AA5" s="4"/>
      <c r="AB5" s="4"/>
      <c r="AC5" s="4"/>
    </row>
    <row r="6" spans="1:29" ht="16.5" customHeight="1" x14ac:dyDescent="0.6">
      <c r="A6" s="1"/>
      <c r="B6" s="3"/>
      <c r="C6" s="11" t="s">
        <v>10</v>
      </c>
      <c r="D6" s="10"/>
      <c r="E6" s="10"/>
      <c r="F6" s="10"/>
      <c r="G6" s="10"/>
      <c r="H6" s="10"/>
      <c r="I6" s="10"/>
      <c r="J6" s="10"/>
      <c r="K6" s="10"/>
      <c r="L6" s="10"/>
      <c r="M6" s="10"/>
      <c r="N6" s="4"/>
      <c r="O6" s="10" t="s">
        <v>11</v>
      </c>
      <c r="P6" s="10"/>
      <c r="Q6" s="10"/>
      <c r="R6" s="10"/>
      <c r="S6" s="10"/>
      <c r="T6" s="10"/>
      <c r="U6" s="10"/>
      <c r="V6" s="10"/>
      <c r="W6" s="10"/>
      <c r="X6" s="10"/>
      <c r="Y6" s="4"/>
      <c r="Z6" s="4"/>
      <c r="AA6" s="4"/>
      <c r="AB6" s="4"/>
      <c r="AC6" s="4"/>
    </row>
    <row r="7" spans="1:29" ht="16.5" customHeight="1" x14ac:dyDescent="0.6">
      <c r="A7" s="1"/>
      <c r="B7" s="3"/>
      <c r="C7" s="10" t="s">
        <v>12</v>
      </c>
      <c r="D7" s="10"/>
      <c r="E7" s="10"/>
      <c r="F7" s="10"/>
      <c r="G7" s="10"/>
      <c r="H7" s="10"/>
      <c r="I7" s="10"/>
      <c r="J7" s="10"/>
      <c r="K7" s="10"/>
      <c r="L7" s="10"/>
      <c r="M7" s="10"/>
      <c r="N7" s="4"/>
      <c r="O7" s="10"/>
      <c r="P7" s="10"/>
      <c r="Q7" s="10"/>
      <c r="R7" s="10"/>
      <c r="S7" s="10"/>
      <c r="T7" s="10"/>
      <c r="U7" s="10"/>
      <c r="V7" s="10"/>
      <c r="W7" s="10"/>
      <c r="X7" s="10"/>
      <c r="Y7" s="4"/>
      <c r="Z7" s="4"/>
      <c r="AA7" s="4"/>
      <c r="AB7" s="4"/>
      <c r="AC7" s="4"/>
    </row>
    <row r="8" spans="1:29" ht="16.5" customHeight="1" x14ac:dyDescent="0.6">
      <c r="A8" s="1"/>
      <c r="B8" s="3"/>
      <c r="C8" s="10"/>
      <c r="D8" s="10"/>
      <c r="E8" s="10"/>
      <c r="F8" s="10"/>
      <c r="G8" s="10"/>
      <c r="H8" s="10"/>
      <c r="I8" s="10"/>
      <c r="J8" s="10"/>
      <c r="K8" s="10"/>
      <c r="L8" s="10"/>
      <c r="M8" s="10"/>
      <c r="N8" s="4"/>
      <c r="O8" s="10"/>
      <c r="P8" s="10"/>
      <c r="Q8" s="10"/>
      <c r="R8" s="10"/>
      <c r="S8" s="10"/>
      <c r="T8" s="10"/>
      <c r="U8" s="10"/>
      <c r="V8" s="10"/>
      <c r="W8" s="10"/>
      <c r="X8" s="10"/>
      <c r="Y8" s="4"/>
      <c r="Z8" s="4"/>
      <c r="AA8" s="4"/>
      <c r="AB8" s="4"/>
      <c r="AC8" s="4"/>
    </row>
    <row r="9" spans="1:29" ht="16.5" customHeight="1" x14ac:dyDescent="0.6">
      <c r="A9" s="1"/>
      <c r="B9" s="3"/>
      <c r="C9" s="10" t="s">
        <v>13</v>
      </c>
      <c r="D9" s="10"/>
      <c r="E9" s="10"/>
      <c r="F9" s="10"/>
      <c r="G9" s="10"/>
      <c r="H9" s="10"/>
      <c r="I9" s="10"/>
      <c r="J9" s="10"/>
      <c r="K9" s="10"/>
      <c r="L9" s="10"/>
      <c r="M9" s="10"/>
      <c r="N9" s="4"/>
      <c r="O9" s="10"/>
      <c r="P9" s="10"/>
      <c r="Q9" s="10"/>
      <c r="R9" s="10"/>
      <c r="S9" s="10"/>
      <c r="T9" s="10"/>
      <c r="U9" s="10"/>
      <c r="V9" s="10"/>
      <c r="W9" s="10"/>
      <c r="X9" s="10"/>
      <c r="Y9" s="4"/>
      <c r="Z9" s="4"/>
      <c r="AA9" s="4"/>
      <c r="AB9" s="4"/>
      <c r="AC9" s="4"/>
    </row>
    <row r="10" spans="1:29" ht="16.5" customHeight="1" x14ac:dyDescent="0.6">
      <c r="A10" s="1"/>
      <c r="B10" s="3"/>
      <c r="C10" s="350" t="s">
        <v>14</v>
      </c>
      <c r="D10" s="351"/>
      <c r="E10" s="351"/>
      <c r="F10" s="351"/>
      <c r="G10" s="351"/>
      <c r="H10" s="351"/>
      <c r="I10" s="351"/>
      <c r="J10" s="351"/>
      <c r="K10" s="351"/>
      <c r="L10" s="351"/>
      <c r="M10" s="352"/>
      <c r="N10" s="4"/>
      <c r="O10" s="10"/>
      <c r="P10" s="10"/>
      <c r="Q10" s="10"/>
      <c r="R10" s="10"/>
      <c r="S10" s="10"/>
      <c r="T10" s="10"/>
      <c r="U10" s="10"/>
      <c r="V10" s="10"/>
      <c r="W10" s="10"/>
      <c r="X10" s="10"/>
      <c r="Y10" s="4"/>
      <c r="Z10" s="4"/>
      <c r="AA10" s="4"/>
      <c r="AB10" s="4"/>
      <c r="AC10" s="4"/>
    </row>
    <row r="11" spans="1:29" ht="16.5" customHeight="1" x14ac:dyDescent="0.6">
      <c r="A11" s="1"/>
      <c r="B11" s="3"/>
      <c r="C11" s="353"/>
      <c r="D11" s="354"/>
      <c r="E11" s="354"/>
      <c r="F11" s="354"/>
      <c r="G11" s="354"/>
      <c r="H11" s="354"/>
      <c r="I11" s="354"/>
      <c r="J11" s="354"/>
      <c r="K11" s="354"/>
      <c r="L11" s="354"/>
      <c r="M11" s="355"/>
      <c r="N11" s="4"/>
      <c r="O11" s="10"/>
      <c r="P11" s="10"/>
      <c r="Q11" s="10"/>
      <c r="R11" s="10"/>
      <c r="S11" s="10"/>
      <c r="T11" s="10"/>
      <c r="U11" s="10"/>
      <c r="V11" s="10"/>
      <c r="W11" s="10"/>
      <c r="X11" s="10"/>
      <c r="Y11" s="4"/>
      <c r="Z11" s="4"/>
      <c r="AA11" s="4"/>
      <c r="AB11" s="4"/>
      <c r="AC11" s="4"/>
    </row>
    <row r="12" spans="1:29" ht="16.5" customHeight="1" x14ac:dyDescent="0.6">
      <c r="A12" s="1"/>
      <c r="B12" s="3"/>
      <c r="C12" s="350" t="s">
        <v>15</v>
      </c>
      <c r="D12" s="351"/>
      <c r="E12" s="351"/>
      <c r="F12" s="351"/>
      <c r="G12" s="351"/>
      <c r="H12" s="351"/>
      <c r="I12" s="351"/>
      <c r="J12" s="351"/>
      <c r="K12" s="351"/>
      <c r="L12" s="351"/>
      <c r="M12" s="352"/>
      <c r="N12" s="4"/>
      <c r="O12" s="10"/>
      <c r="P12" s="10"/>
      <c r="Q12" s="10"/>
      <c r="R12" s="10"/>
      <c r="S12" s="10"/>
      <c r="T12" s="10"/>
      <c r="U12" s="10"/>
      <c r="V12" s="10"/>
      <c r="W12" s="10"/>
      <c r="X12" s="10"/>
      <c r="Y12" s="4"/>
      <c r="Z12" s="4"/>
      <c r="AA12" s="4"/>
      <c r="AB12" s="4"/>
      <c r="AC12" s="4"/>
    </row>
    <row r="13" spans="1:29" ht="16.5" customHeight="1" x14ac:dyDescent="0.6">
      <c r="A13" s="1"/>
      <c r="B13" s="3"/>
      <c r="C13" s="353"/>
      <c r="D13" s="354"/>
      <c r="E13" s="354"/>
      <c r="F13" s="354"/>
      <c r="G13" s="354"/>
      <c r="H13" s="354"/>
      <c r="I13" s="354"/>
      <c r="J13" s="354"/>
      <c r="K13" s="354"/>
      <c r="L13" s="354"/>
      <c r="M13" s="355"/>
      <c r="N13" s="4"/>
      <c r="O13" s="10"/>
      <c r="P13" s="10"/>
      <c r="Q13" s="10"/>
      <c r="R13" s="10"/>
      <c r="S13" s="10"/>
      <c r="T13" s="10"/>
      <c r="U13" s="10"/>
      <c r="V13" s="10"/>
      <c r="W13" s="10"/>
      <c r="X13" s="10"/>
      <c r="Y13" s="4"/>
      <c r="Z13" s="4"/>
      <c r="AA13" s="4"/>
      <c r="AB13" s="4"/>
      <c r="AC13" s="4"/>
    </row>
    <row r="14" spans="1:29" ht="16.5" customHeight="1" x14ac:dyDescent="0.6">
      <c r="A14" s="1"/>
      <c r="B14" s="3"/>
      <c r="C14" s="350" t="s">
        <v>16</v>
      </c>
      <c r="D14" s="351"/>
      <c r="E14" s="351"/>
      <c r="F14" s="351"/>
      <c r="G14" s="351"/>
      <c r="H14" s="351"/>
      <c r="I14" s="351"/>
      <c r="J14" s="351"/>
      <c r="K14" s="351"/>
      <c r="L14" s="351"/>
      <c r="M14" s="352"/>
      <c r="N14" s="4"/>
      <c r="O14" s="10"/>
      <c r="P14" s="10"/>
      <c r="Q14" s="10"/>
      <c r="R14" s="10"/>
      <c r="S14" s="10"/>
      <c r="T14" s="10"/>
      <c r="U14" s="10"/>
      <c r="V14" s="10"/>
      <c r="W14" s="10"/>
      <c r="X14" s="10"/>
      <c r="Y14" s="4"/>
      <c r="Z14" s="4"/>
      <c r="AA14" s="4"/>
      <c r="AB14" s="4"/>
      <c r="AC14" s="4"/>
    </row>
    <row r="15" spans="1:29" ht="16.5" customHeight="1" x14ac:dyDescent="0.6">
      <c r="A15" s="1"/>
      <c r="B15" s="3"/>
      <c r="C15" s="353"/>
      <c r="D15" s="354"/>
      <c r="E15" s="354"/>
      <c r="F15" s="354"/>
      <c r="G15" s="354"/>
      <c r="H15" s="354"/>
      <c r="I15" s="354"/>
      <c r="J15" s="354"/>
      <c r="K15" s="354"/>
      <c r="L15" s="354"/>
      <c r="M15" s="355"/>
      <c r="N15" s="4"/>
      <c r="O15" s="10"/>
      <c r="P15" s="10"/>
      <c r="Q15" s="10"/>
      <c r="R15" s="10"/>
      <c r="S15" s="10"/>
      <c r="T15" s="10"/>
      <c r="U15" s="10"/>
      <c r="V15" s="10"/>
      <c r="W15" s="10"/>
      <c r="X15" s="10"/>
      <c r="Y15" s="4"/>
      <c r="Z15" s="4"/>
      <c r="AA15" s="4"/>
      <c r="AB15" s="4"/>
      <c r="AC15" s="4"/>
    </row>
    <row r="16" spans="1:29" ht="16.5" customHeight="1" x14ac:dyDescent="0.6">
      <c r="A16" s="1"/>
      <c r="B16" s="3"/>
      <c r="C16" s="10"/>
      <c r="D16" s="10"/>
      <c r="E16" s="10"/>
      <c r="F16" s="10"/>
      <c r="G16" s="10"/>
      <c r="H16" s="10"/>
      <c r="I16" s="10"/>
      <c r="J16" s="10"/>
      <c r="K16" s="10"/>
      <c r="L16" s="10"/>
      <c r="M16" s="10"/>
      <c r="N16" s="4"/>
      <c r="O16" s="10"/>
      <c r="P16" s="10"/>
      <c r="Q16" s="10"/>
      <c r="R16" s="10"/>
      <c r="S16" s="10"/>
      <c r="T16" s="10"/>
      <c r="U16" s="10"/>
      <c r="V16" s="10"/>
      <c r="W16" s="10"/>
      <c r="X16" s="10"/>
      <c r="Y16" s="4"/>
      <c r="Z16" s="4"/>
      <c r="AA16" s="4"/>
      <c r="AB16" s="4"/>
      <c r="AC16" s="4"/>
    </row>
    <row r="17" spans="1:29" ht="16.5" customHeight="1" x14ac:dyDescent="0.6">
      <c r="A17" s="1"/>
      <c r="B17" s="3"/>
      <c r="C17" s="356" t="s">
        <v>17</v>
      </c>
      <c r="D17" s="351"/>
      <c r="E17" s="351"/>
      <c r="F17" s="351"/>
      <c r="G17" s="351"/>
      <c r="H17" s="351"/>
      <c r="I17" s="351"/>
      <c r="J17" s="351"/>
      <c r="K17" s="351"/>
      <c r="L17" s="351"/>
      <c r="M17" s="352"/>
      <c r="N17" s="4"/>
      <c r="O17" s="10"/>
      <c r="P17" s="10"/>
      <c r="Q17" s="10"/>
      <c r="R17" s="10"/>
      <c r="S17" s="10"/>
      <c r="T17" s="10"/>
      <c r="U17" s="10"/>
      <c r="V17" s="10"/>
      <c r="W17" s="10"/>
      <c r="X17" s="10"/>
      <c r="Y17" s="4"/>
      <c r="Z17" s="4"/>
      <c r="AA17" s="4"/>
      <c r="AB17" s="4"/>
      <c r="AC17" s="4"/>
    </row>
    <row r="18" spans="1:29" ht="22.5" customHeight="1" x14ac:dyDescent="0.6">
      <c r="A18" s="1"/>
      <c r="B18" s="3"/>
      <c r="C18" s="357"/>
      <c r="D18" s="358"/>
      <c r="E18" s="358"/>
      <c r="F18" s="358"/>
      <c r="G18" s="358"/>
      <c r="H18" s="358"/>
      <c r="I18" s="358"/>
      <c r="J18" s="358"/>
      <c r="K18" s="358"/>
      <c r="L18" s="358"/>
      <c r="M18" s="359"/>
      <c r="N18" s="4"/>
      <c r="O18" s="12" t="s">
        <v>18</v>
      </c>
      <c r="P18" s="10"/>
      <c r="Q18" s="10"/>
      <c r="R18" s="10"/>
      <c r="S18" s="10"/>
      <c r="T18" s="10"/>
      <c r="U18" s="10"/>
      <c r="V18" s="10"/>
      <c r="W18" s="10"/>
      <c r="X18" s="10"/>
      <c r="Y18" s="4"/>
      <c r="Z18" s="4"/>
      <c r="AA18" s="4"/>
      <c r="AB18" s="4"/>
      <c r="AC18" s="4"/>
    </row>
    <row r="19" spans="1:29" ht="21.75" customHeight="1" x14ac:dyDescent="0.6">
      <c r="A19" s="1"/>
      <c r="B19" s="3"/>
      <c r="C19" s="353"/>
      <c r="D19" s="354"/>
      <c r="E19" s="354"/>
      <c r="F19" s="354"/>
      <c r="G19" s="354"/>
      <c r="H19" s="354"/>
      <c r="I19" s="354"/>
      <c r="J19" s="354"/>
      <c r="K19" s="354"/>
      <c r="L19" s="354"/>
      <c r="M19" s="355"/>
      <c r="N19" s="4"/>
      <c r="O19" s="10"/>
      <c r="P19" s="10"/>
      <c r="Q19" s="10"/>
      <c r="R19" s="10"/>
      <c r="S19" s="10"/>
      <c r="T19" s="10"/>
      <c r="U19" s="10"/>
      <c r="V19" s="10"/>
      <c r="W19" s="10"/>
      <c r="X19" s="10"/>
      <c r="Y19" s="4"/>
      <c r="Z19" s="4"/>
      <c r="AA19" s="4"/>
      <c r="AB19" s="4"/>
      <c r="AC19" s="4"/>
    </row>
    <row r="20" spans="1:29" ht="4.5" customHeight="1" x14ac:dyDescent="0.6">
      <c r="A20" s="1"/>
      <c r="B20" s="3"/>
      <c r="C20" s="10"/>
      <c r="D20" s="10"/>
      <c r="E20" s="10"/>
      <c r="F20" s="10"/>
      <c r="G20" s="10"/>
      <c r="H20" s="10"/>
      <c r="I20" s="10"/>
      <c r="J20" s="10"/>
      <c r="K20" s="10"/>
      <c r="L20" s="10"/>
      <c r="M20" s="10"/>
      <c r="N20" s="4"/>
      <c r="O20" s="10"/>
      <c r="P20" s="10"/>
      <c r="Q20" s="10"/>
      <c r="R20" s="10"/>
      <c r="S20" s="10"/>
      <c r="T20" s="10"/>
      <c r="U20" s="10"/>
      <c r="V20" s="10"/>
      <c r="W20" s="10"/>
      <c r="X20" s="10"/>
      <c r="Y20" s="4"/>
      <c r="Z20" s="4"/>
      <c r="AA20" s="4"/>
      <c r="AB20" s="4"/>
      <c r="AC20" s="4"/>
    </row>
    <row r="21" spans="1:29" ht="2.25" customHeight="1" x14ac:dyDescent="0.6">
      <c r="A21" s="1"/>
      <c r="B21" s="3"/>
      <c r="C21" s="7"/>
      <c r="D21" s="7"/>
      <c r="E21" s="7"/>
      <c r="F21" s="7"/>
      <c r="G21" s="7"/>
      <c r="H21" s="7"/>
      <c r="I21" s="7"/>
      <c r="J21" s="7"/>
      <c r="K21" s="7"/>
      <c r="L21" s="7"/>
      <c r="M21" s="7"/>
      <c r="N21" s="4"/>
      <c r="O21" s="8"/>
      <c r="P21" s="8"/>
      <c r="Q21" s="8"/>
      <c r="R21" s="8"/>
      <c r="S21" s="8"/>
      <c r="T21" s="8"/>
      <c r="U21" s="8"/>
      <c r="V21" s="8"/>
      <c r="W21" s="8"/>
      <c r="X21" s="8"/>
      <c r="Y21" s="4"/>
      <c r="Z21" s="4"/>
      <c r="AA21" s="4"/>
      <c r="AB21" s="4"/>
      <c r="AC21" s="4"/>
    </row>
    <row r="22" spans="1:29" ht="16.5" customHeight="1" x14ac:dyDescent="0.6">
      <c r="A22" s="1"/>
      <c r="B22" s="3"/>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ht="15.75" customHeight="1" x14ac:dyDescent="0.6">
      <c r="A23" s="1"/>
      <c r="B23" s="3"/>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ht="14.25" customHeight="1" x14ac:dyDescent="0.35">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ht="2.25" customHeight="1" x14ac:dyDescent="0.35">
      <c r="A25" s="1"/>
      <c r="B25" s="4"/>
      <c r="C25" s="1"/>
      <c r="D25" s="1"/>
      <c r="E25" s="1"/>
      <c r="F25" s="1"/>
      <c r="G25" s="1"/>
      <c r="H25" s="4"/>
      <c r="I25" s="1"/>
      <c r="J25" s="1"/>
      <c r="K25" s="1"/>
      <c r="L25" s="1"/>
      <c r="M25" s="1"/>
      <c r="N25" s="4"/>
      <c r="O25" s="1"/>
      <c r="P25" s="1"/>
      <c r="Q25" s="1"/>
      <c r="R25" s="1"/>
      <c r="S25" s="1"/>
      <c r="T25" s="1"/>
      <c r="U25" s="1"/>
      <c r="V25" s="1"/>
      <c r="W25" s="1"/>
      <c r="X25" s="1"/>
      <c r="Y25" s="4"/>
      <c r="Z25" s="4"/>
      <c r="AA25" s="4"/>
      <c r="AB25" s="4"/>
      <c r="AC25" s="4"/>
    </row>
    <row r="26" spans="1:29" ht="14.25" customHeight="1" x14ac:dyDescent="0.4">
      <c r="A26" s="1"/>
      <c r="B26" s="4"/>
      <c r="C26" s="9" t="s">
        <v>19</v>
      </c>
      <c r="D26" s="10"/>
      <c r="E26" s="10"/>
      <c r="F26" s="10"/>
      <c r="G26" s="10"/>
      <c r="H26" s="4"/>
      <c r="I26" s="9" t="s">
        <v>20</v>
      </c>
      <c r="J26" s="10"/>
      <c r="K26" s="10"/>
      <c r="L26" s="10"/>
      <c r="M26" s="10"/>
      <c r="N26" s="4"/>
      <c r="O26" s="9" t="s">
        <v>21</v>
      </c>
      <c r="P26" s="10"/>
      <c r="Q26" s="10"/>
      <c r="R26" s="10"/>
      <c r="S26" s="10"/>
      <c r="T26" s="10"/>
      <c r="U26" s="10"/>
      <c r="V26" s="10"/>
      <c r="W26" s="10"/>
      <c r="X26" s="10"/>
      <c r="Y26" s="4"/>
      <c r="Z26" s="4"/>
      <c r="AA26" s="4"/>
      <c r="AB26" s="4"/>
      <c r="AC26" s="4"/>
    </row>
    <row r="27" spans="1:29" ht="14.25" customHeight="1" x14ac:dyDescent="0.35">
      <c r="A27" s="1"/>
      <c r="B27" s="4"/>
      <c r="C27" s="10" t="s">
        <v>22</v>
      </c>
      <c r="D27" s="10"/>
      <c r="E27" s="10"/>
      <c r="F27" s="10"/>
      <c r="G27" s="10"/>
      <c r="H27" s="4"/>
      <c r="I27" s="10" t="s">
        <v>23</v>
      </c>
      <c r="J27" s="10"/>
      <c r="K27" s="10"/>
      <c r="L27" s="10"/>
      <c r="M27" s="10"/>
      <c r="N27" s="4"/>
      <c r="O27" s="10" t="s">
        <v>24</v>
      </c>
      <c r="P27" s="10"/>
      <c r="Q27" s="10"/>
      <c r="R27" s="10"/>
      <c r="S27" s="10"/>
      <c r="T27" s="10"/>
      <c r="U27" s="10"/>
      <c r="V27" s="10"/>
      <c r="W27" s="10"/>
      <c r="X27" s="10"/>
      <c r="Y27" s="4"/>
      <c r="Z27" s="4"/>
      <c r="AA27" s="4"/>
      <c r="AB27" s="4"/>
      <c r="AC27" s="4"/>
    </row>
    <row r="28" spans="1:29" ht="14.25" customHeight="1" x14ac:dyDescent="0.35">
      <c r="A28" s="1"/>
      <c r="B28" s="4"/>
      <c r="C28" s="10" t="s">
        <v>25</v>
      </c>
      <c r="D28" s="10"/>
      <c r="E28" s="10"/>
      <c r="F28" s="10"/>
      <c r="G28" s="10"/>
      <c r="H28" s="4"/>
      <c r="I28" s="10" t="s">
        <v>25</v>
      </c>
      <c r="J28" s="10"/>
      <c r="K28" s="10"/>
      <c r="L28" s="10"/>
      <c r="M28" s="10"/>
      <c r="N28" s="4"/>
      <c r="O28" s="10"/>
      <c r="P28" s="10" t="s">
        <v>26</v>
      </c>
      <c r="Q28" s="10"/>
      <c r="R28" s="10"/>
      <c r="S28" s="10"/>
      <c r="T28" s="10"/>
      <c r="U28" s="10"/>
      <c r="V28" s="13" t="s">
        <v>27</v>
      </c>
      <c r="W28" s="10"/>
      <c r="X28" s="10"/>
      <c r="Y28" s="4"/>
      <c r="Z28" s="4"/>
      <c r="AA28" s="4"/>
      <c r="AB28" s="4"/>
      <c r="AC28" s="4"/>
    </row>
    <row r="29" spans="1:29" ht="14.25" customHeight="1" x14ac:dyDescent="0.35">
      <c r="A29" s="1"/>
      <c r="B29" s="4"/>
      <c r="C29" s="10"/>
      <c r="D29" s="10"/>
      <c r="E29" s="10"/>
      <c r="F29" s="10"/>
      <c r="G29" s="10"/>
      <c r="H29" s="4"/>
      <c r="I29" s="10"/>
      <c r="J29" s="10"/>
      <c r="K29" s="10"/>
      <c r="L29" s="10"/>
      <c r="M29" s="10"/>
      <c r="N29" s="4"/>
      <c r="O29" s="10"/>
      <c r="P29" s="10" t="s">
        <v>28</v>
      </c>
      <c r="Q29" s="10"/>
      <c r="R29" s="10"/>
      <c r="S29" s="10"/>
      <c r="T29" s="10"/>
      <c r="U29" s="10"/>
      <c r="V29" s="14" t="s">
        <v>27</v>
      </c>
      <c r="W29" s="10"/>
      <c r="X29" s="10"/>
      <c r="Y29" s="4"/>
      <c r="Z29" s="4"/>
      <c r="AA29" s="4"/>
      <c r="AB29" s="4"/>
      <c r="AC29" s="4"/>
    </row>
    <row r="30" spans="1:29" ht="14.25" customHeight="1" x14ac:dyDescent="0.35">
      <c r="A30" s="1"/>
      <c r="B30" s="4"/>
      <c r="C30" s="10"/>
      <c r="D30" s="15" t="s">
        <v>29</v>
      </c>
      <c r="E30" s="16" t="s">
        <v>27</v>
      </c>
      <c r="F30" s="10"/>
      <c r="G30" s="10"/>
      <c r="H30" s="4"/>
      <c r="I30" s="10"/>
      <c r="J30" s="17" t="s">
        <v>30</v>
      </c>
      <c r="K30" s="16" t="s">
        <v>27</v>
      </c>
      <c r="L30" s="10"/>
      <c r="M30" s="10"/>
      <c r="N30" s="4"/>
      <c r="O30" s="10"/>
      <c r="P30" s="10"/>
      <c r="Q30" s="10"/>
      <c r="R30" s="10"/>
      <c r="S30" s="10"/>
      <c r="T30" s="10"/>
      <c r="U30" s="10"/>
      <c r="V30" s="10"/>
      <c r="W30" s="10"/>
      <c r="X30" s="10"/>
      <c r="Y30" s="4"/>
      <c r="Z30" s="4"/>
      <c r="AA30" s="4"/>
      <c r="AB30" s="4"/>
      <c r="AC30" s="4"/>
    </row>
    <row r="31" spans="1:29" ht="14.25" customHeight="1" x14ac:dyDescent="0.35">
      <c r="A31" s="1"/>
      <c r="B31" s="4"/>
      <c r="C31" s="10"/>
      <c r="D31" s="15" t="s">
        <v>31</v>
      </c>
      <c r="E31" s="16" t="s">
        <v>27</v>
      </c>
      <c r="F31" s="10"/>
      <c r="G31" s="10"/>
      <c r="H31" s="4"/>
      <c r="I31" s="10"/>
      <c r="J31" s="17" t="s">
        <v>32</v>
      </c>
      <c r="K31" s="16" t="s">
        <v>27</v>
      </c>
      <c r="L31" s="10"/>
      <c r="M31" s="10"/>
      <c r="N31" s="4"/>
      <c r="O31" s="10" t="s">
        <v>33</v>
      </c>
      <c r="P31" s="10"/>
      <c r="Q31" s="10"/>
      <c r="R31" s="10"/>
      <c r="S31" s="10"/>
      <c r="T31" s="10"/>
      <c r="U31" s="10"/>
      <c r="V31" s="10"/>
      <c r="W31" s="10"/>
      <c r="X31" s="10"/>
      <c r="Y31" s="4"/>
      <c r="Z31" s="4"/>
      <c r="AA31" s="4"/>
      <c r="AB31" s="4"/>
      <c r="AC31" s="4"/>
    </row>
    <row r="32" spans="1:29" ht="14.25" customHeight="1" x14ac:dyDescent="0.35">
      <c r="A32" s="1"/>
      <c r="B32" s="4"/>
      <c r="C32" s="10"/>
      <c r="D32" s="15" t="s">
        <v>34</v>
      </c>
      <c r="E32" s="16" t="s">
        <v>27</v>
      </c>
      <c r="F32" s="10"/>
      <c r="G32" s="10"/>
      <c r="H32" s="4"/>
      <c r="I32" s="10"/>
      <c r="J32" s="17" t="s">
        <v>35</v>
      </c>
      <c r="K32" s="16" t="s">
        <v>27</v>
      </c>
      <c r="L32" s="10"/>
      <c r="M32" s="10"/>
      <c r="N32" s="4"/>
      <c r="O32" s="10"/>
      <c r="P32" s="10"/>
      <c r="Q32" s="10"/>
      <c r="R32" s="10"/>
      <c r="S32" s="10"/>
      <c r="T32" s="10"/>
      <c r="U32" s="10"/>
      <c r="V32" s="18"/>
      <c r="W32" s="10"/>
      <c r="X32" s="10"/>
      <c r="Y32" s="4"/>
      <c r="Z32" s="4"/>
      <c r="AA32" s="4"/>
      <c r="AB32" s="4"/>
      <c r="AC32" s="4"/>
    </row>
    <row r="33" spans="1:29" ht="14.25" customHeight="1" x14ac:dyDescent="0.35">
      <c r="A33" s="1"/>
      <c r="B33" s="4"/>
      <c r="C33" s="10"/>
      <c r="D33" s="15" t="s">
        <v>36</v>
      </c>
      <c r="E33" s="16" t="s">
        <v>27</v>
      </c>
      <c r="F33" s="10"/>
      <c r="G33" s="10"/>
      <c r="H33" s="4"/>
      <c r="I33" s="10"/>
      <c r="J33" s="17" t="s">
        <v>37</v>
      </c>
      <c r="K33" s="16" t="s">
        <v>27</v>
      </c>
      <c r="L33" s="10"/>
      <c r="M33" s="10"/>
      <c r="N33" s="4"/>
      <c r="O33" s="10"/>
      <c r="P33" s="10" t="s">
        <v>38</v>
      </c>
      <c r="Q33" s="10"/>
      <c r="R33" s="10"/>
      <c r="S33" s="10"/>
      <c r="T33" s="10"/>
      <c r="U33" s="10"/>
      <c r="V33" s="19">
        <v>0.25</v>
      </c>
      <c r="W33" s="10"/>
      <c r="X33" s="10"/>
      <c r="Y33" s="4"/>
      <c r="Z33" s="4"/>
      <c r="AA33" s="4"/>
      <c r="AB33" s="4"/>
      <c r="AC33" s="4"/>
    </row>
    <row r="34" spans="1:29" ht="14.25" customHeight="1" x14ac:dyDescent="0.35">
      <c r="A34" s="1"/>
      <c r="B34" s="4"/>
      <c r="C34" s="10"/>
      <c r="D34" s="15" t="s">
        <v>39</v>
      </c>
      <c r="E34" s="16" t="s">
        <v>27</v>
      </c>
      <c r="F34" s="10"/>
      <c r="G34" s="10"/>
      <c r="H34" s="4"/>
      <c r="I34" s="10"/>
      <c r="J34" s="17" t="s">
        <v>40</v>
      </c>
      <c r="K34" s="16" t="s">
        <v>27</v>
      </c>
      <c r="L34" s="10"/>
      <c r="M34" s="10"/>
      <c r="N34" s="4"/>
      <c r="O34" s="10"/>
      <c r="P34" s="10"/>
      <c r="Q34" s="10"/>
      <c r="R34" s="10"/>
      <c r="S34" s="10"/>
      <c r="T34" s="10"/>
      <c r="U34" s="10"/>
      <c r="V34" s="10"/>
      <c r="W34" s="10"/>
      <c r="X34" s="10"/>
      <c r="Y34" s="4"/>
      <c r="Z34" s="4"/>
      <c r="AA34" s="4"/>
      <c r="AB34" s="4"/>
      <c r="AC34" s="4"/>
    </row>
    <row r="35" spans="1:29" ht="14.25" customHeight="1" x14ac:dyDescent="0.35">
      <c r="A35" s="1"/>
      <c r="B35" s="4"/>
      <c r="C35" s="10"/>
      <c r="D35" s="15" t="s">
        <v>41</v>
      </c>
      <c r="E35" s="16" t="s">
        <v>27</v>
      </c>
      <c r="F35" s="10"/>
      <c r="G35" s="10"/>
      <c r="H35" s="4"/>
      <c r="I35" s="10"/>
      <c r="J35" s="17" t="s">
        <v>42</v>
      </c>
      <c r="K35" s="16" t="s">
        <v>27</v>
      </c>
      <c r="L35" s="10"/>
      <c r="M35" s="10"/>
      <c r="N35" s="4"/>
      <c r="O35" s="10"/>
      <c r="P35" s="10"/>
      <c r="Q35" s="20" t="s">
        <v>43</v>
      </c>
      <c r="R35" s="20" t="s">
        <v>44</v>
      </c>
      <c r="S35" s="20" t="s">
        <v>45</v>
      </c>
      <c r="T35" s="20" t="s">
        <v>46</v>
      </c>
      <c r="U35" s="20" t="s">
        <v>47</v>
      </c>
      <c r="V35" s="10"/>
      <c r="W35" s="10"/>
      <c r="X35" s="10"/>
      <c r="Y35" s="4"/>
      <c r="Z35" s="4"/>
      <c r="AA35" s="4"/>
      <c r="AB35" s="4"/>
      <c r="AC35" s="4"/>
    </row>
    <row r="36" spans="1:29" ht="14.25" customHeight="1" x14ac:dyDescent="0.35">
      <c r="A36" s="1"/>
      <c r="B36" s="4"/>
      <c r="C36" s="10"/>
      <c r="D36" s="15" t="s">
        <v>48</v>
      </c>
      <c r="E36" s="16" t="s">
        <v>27</v>
      </c>
      <c r="F36" s="10"/>
      <c r="G36" s="10"/>
      <c r="H36" s="4"/>
      <c r="I36" s="10"/>
      <c r="J36" s="10"/>
      <c r="K36" s="10"/>
      <c r="L36" s="10"/>
      <c r="M36" s="10"/>
      <c r="N36" s="4"/>
      <c r="O36" s="10"/>
      <c r="P36" s="10"/>
      <c r="Q36" s="21">
        <v>2025</v>
      </c>
      <c r="R36" s="14">
        <f t="shared" ref="R36:U36" si="0">IF(Q36="","",Q36+1)</f>
        <v>2026</v>
      </c>
      <c r="S36" s="14">
        <f t="shared" si="0"/>
        <v>2027</v>
      </c>
      <c r="T36" s="14">
        <f t="shared" si="0"/>
        <v>2028</v>
      </c>
      <c r="U36" s="14">
        <f t="shared" si="0"/>
        <v>2029</v>
      </c>
      <c r="V36" s="10"/>
      <c r="W36" s="10"/>
      <c r="X36" s="10"/>
      <c r="Y36" s="4"/>
      <c r="Z36" s="4"/>
      <c r="AA36" s="4"/>
      <c r="AB36" s="4"/>
      <c r="AC36" s="4"/>
    </row>
    <row r="37" spans="1:29" ht="14.25" customHeight="1" x14ac:dyDescent="0.35">
      <c r="A37" s="1"/>
      <c r="B37" s="4"/>
      <c r="C37" s="10"/>
      <c r="D37" s="15" t="s">
        <v>49</v>
      </c>
      <c r="E37" s="16" t="s">
        <v>27</v>
      </c>
      <c r="F37" s="10"/>
      <c r="G37" s="10"/>
      <c r="H37" s="4"/>
      <c r="I37" s="10"/>
      <c r="J37" s="10"/>
      <c r="K37" s="10"/>
      <c r="L37" s="10"/>
      <c r="M37" s="10"/>
      <c r="N37" s="4"/>
      <c r="O37" s="10"/>
      <c r="P37" s="10"/>
      <c r="Q37" s="10"/>
      <c r="R37" s="10"/>
      <c r="S37" s="10"/>
      <c r="T37" s="10"/>
      <c r="U37" s="10"/>
      <c r="V37" s="10"/>
      <c r="W37" s="10"/>
      <c r="X37" s="10"/>
      <c r="Y37" s="4"/>
      <c r="Z37" s="4"/>
      <c r="AA37" s="4"/>
      <c r="AB37" s="4"/>
      <c r="AC37" s="4"/>
    </row>
    <row r="38" spans="1:29" ht="14.25" customHeight="1" x14ac:dyDescent="0.35">
      <c r="A38" s="1"/>
      <c r="B38" s="4"/>
      <c r="C38" s="10"/>
      <c r="D38" s="10"/>
      <c r="E38" s="10"/>
      <c r="F38" s="10"/>
      <c r="G38" s="10"/>
      <c r="H38" s="4"/>
      <c r="I38" s="10"/>
      <c r="J38" s="10"/>
      <c r="K38" s="10"/>
      <c r="L38" s="10"/>
      <c r="M38" s="10"/>
      <c r="N38" s="4"/>
      <c r="O38" s="10"/>
      <c r="P38" s="10"/>
      <c r="Q38" s="10"/>
      <c r="R38" s="10"/>
      <c r="S38" s="10"/>
      <c r="T38" s="10"/>
      <c r="U38" s="10"/>
      <c r="V38" s="10"/>
      <c r="W38" s="10"/>
      <c r="X38" s="10"/>
      <c r="Y38" s="4"/>
      <c r="Z38" s="4"/>
      <c r="AA38" s="4"/>
      <c r="AB38" s="4"/>
      <c r="AC38" s="4"/>
    </row>
    <row r="39" spans="1:29" ht="3" customHeight="1" x14ac:dyDescent="0.35">
      <c r="A39" s="1"/>
      <c r="B39" s="4"/>
      <c r="C39" s="1"/>
      <c r="D39" s="1"/>
      <c r="E39" s="1"/>
      <c r="F39" s="1"/>
      <c r="G39" s="1"/>
      <c r="H39" s="4"/>
      <c r="I39" s="1"/>
      <c r="J39" s="1"/>
      <c r="K39" s="1"/>
      <c r="L39" s="1"/>
      <c r="M39" s="1"/>
      <c r="N39" s="4"/>
      <c r="O39" s="1"/>
      <c r="P39" s="1"/>
      <c r="Q39" s="1"/>
      <c r="R39" s="1"/>
      <c r="S39" s="1"/>
      <c r="T39" s="1"/>
      <c r="U39" s="1"/>
      <c r="V39" s="1"/>
      <c r="W39" s="1"/>
      <c r="X39" s="1"/>
      <c r="Y39" s="4"/>
      <c r="Z39" s="4"/>
      <c r="AA39" s="4"/>
      <c r="AB39" s="4"/>
      <c r="AC39" s="4"/>
    </row>
    <row r="40" spans="1:29" ht="14.25" customHeight="1" x14ac:dyDescent="0.35">
      <c r="A40" s="1"/>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row>
    <row r="41" spans="1:29" ht="14.25" customHeight="1" x14ac:dyDescent="0.35">
      <c r="A41" s="1"/>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row>
    <row r="42" spans="1:29" ht="14.25" customHeight="1" x14ac:dyDescent="0.35">
      <c r="A42" s="1"/>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row>
    <row r="43" spans="1:29" ht="14.25" customHeight="1" x14ac:dyDescent="0.35">
      <c r="A43" s="1"/>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row>
    <row r="44" spans="1:29" ht="14.25" customHeight="1" x14ac:dyDescent="0.35">
      <c r="A44" s="1"/>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row>
    <row r="45" spans="1:29" ht="14.25" customHeight="1" x14ac:dyDescent="0.35">
      <c r="A45" s="1"/>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row>
    <row r="46" spans="1:29" ht="14.25" customHeight="1" x14ac:dyDescent="0.35">
      <c r="A46" s="1"/>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row>
    <row r="47" spans="1:29" ht="14.25" customHeight="1" x14ac:dyDescent="0.35">
      <c r="A47" s="1"/>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row>
    <row r="48" spans="1:29" ht="14.25" customHeight="1" x14ac:dyDescent="0.35">
      <c r="A48" s="1"/>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row>
    <row r="49" spans="1:29" ht="14.25" customHeight="1" x14ac:dyDescent="0.35">
      <c r="A49" s="1"/>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row>
    <row r="50" spans="1:29" ht="14.25" customHeight="1" x14ac:dyDescent="0.35">
      <c r="A50" s="1"/>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row>
    <row r="51" spans="1:29" ht="14.25" customHeight="1" x14ac:dyDescent="0.35">
      <c r="A51" s="1"/>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row>
    <row r="52" spans="1:29" ht="14.25" customHeight="1" x14ac:dyDescent="0.35">
      <c r="A52" s="1"/>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row>
    <row r="53" spans="1:29" ht="14.25" customHeight="1" x14ac:dyDescent="0.35">
      <c r="A53" s="1"/>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row>
    <row r="54" spans="1:29" ht="14.25" customHeight="1" x14ac:dyDescent="0.35">
      <c r="A54" s="1"/>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row>
    <row r="55" spans="1:29" ht="14.25" customHeight="1" x14ac:dyDescent="0.35">
      <c r="A55" s="1"/>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row>
    <row r="56" spans="1:29" ht="14.25" customHeight="1" x14ac:dyDescent="0.35">
      <c r="A56" s="1"/>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row>
    <row r="57" spans="1:29" ht="14.25" customHeight="1" x14ac:dyDescent="0.35">
      <c r="A57" s="1"/>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row>
    <row r="58" spans="1:29" ht="14.25" customHeight="1" x14ac:dyDescent="0.35">
      <c r="A58" s="1"/>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row>
    <row r="59" spans="1:29" ht="14.25" customHeight="1" x14ac:dyDescent="0.35">
      <c r="A59" s="1"/>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row>
    <row r="60" spans="1:29" ht="14.25" customHeight="1" x14ac:dyDescent="0.35">
      <c r="A60" s="1"/>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row>
    <row r="61" spans="1:29" ht="14.25" customHeight="1" x14ac:dyDescent="0.35">
      <c r="A61" s="1"/>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row>
    <row r="62" spans="1:29" ht="14.25" customHeight="1" x14ac:dyDescent="0.35">
      <c r="A62" s="1"/>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row>
    <row r="63" spans="1:29" ht="14.25" customHeight="1" x14ac:dyDescent="0.35">
      <c r="A63" s="1"/>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row>
    <row r="64" spans="1:29" ht="14.25" customHeight="1" x14ac:dyDescent="0.35">
      <c r="A64" s="1"/>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row>
    <row r="65" spans="1:29" ht="14.25" customHeight="1" x14ac:dyDescent="0.35">
      <c r="A65" s="1"/>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row>
    <row r="66" spans="1:29" ht="14.25" customHeight="1" x14ac:dyDescent="0.35">
      <c r="A66" s="1"/>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row>
    <row r="67" spans="1:29" ht="14.25" customHeight="1" x14ac:dyDescent="0.35">
      <c r="A67" s="1"/>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row>
    <row r="68" spans="1:29" ht="14.25" customHeight="1" x14ac:dyDescent="0.35">
      <c r="A68" s="1"/>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row>
    <row r="69" spans="1:29" ht="14.25" customHeight="1" x14ac:dyDescent="0.35">
      <c r="A69" s="1"/>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row>
    <row r="70" spans="1:29" ht="14.25" customHeight="1" x14ac:dyDescent="0.35">
      <c r="A70" s="1"/>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row>
    <row r="71" spans="1:29" ht="14.25" customHeight="1" x14ac:dyDescent="0.35">
      <c r="A71" s="1"/>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row>
    <row r="72" spans="1:29" ht="14.25" customHeight="1" x14ac:dyDescent="0.35">
      <c r="A72" s="1"/>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row>
    <row r="73" spans="1:29" ht="14.25" customHeight="1" x14ac:dyDescent="0.35">
      <c r="A73" s="1"/>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row>
    <row r="74" spans="1:29" ht="14.25" customHeight="1" x14ac:dyDescent="0.35">
      <c r="A74" s="1"/>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row>
    <row r="75" spans="1:29" ht="14.25" customHeight="1" x14ac:dyDescent="0.35">
      <c r="A75" s="1"/>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row>
    <row r="76" spans="1:29" ht="14.25" customHeight="1" x14ac:dyDescent="0.35">
      <c r="A76" s="1"/>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row>
    <row r="77" spans="1:29" ht="14.25" customHeight="1" x14ac:dyDescent="0.35">
      <c r="A77" s="1"/>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row>
    <row r="78" spans="1:29" ht="14.25" customHeight="1" x14ac:dyDescent="0.35">
      <c r="A78" s="1"/>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row>
    <row r="79" spans="1:29" ht="14.25" customHeight="1" x14ac:dyDescent="0.35">
      <c r="A79" s="1"/>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row>
    <row r="80" spans="1:29" ht="14.25" customHeight="1" x14ac:dyDescent="0.35">
      <c r="A80" s="1"/>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row>
    <row r="81" spans="1:29" ht="14.25" customHeight="1" x14ac:dyDescent="0.35">
      <c r="A81" s="1"/>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row>
    <row r="82" spans="1:29" ht="14.25" customHeight="1" x14ac:dyDescent="0.35">
      <c r="A82" s="1"/>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row>
    <row r="83" spans="1:29" ht="14.25" customHeight="1" x14ac:dyDescent="0.35">
      <c r="A83" s="1"/>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row>
    <row r="84" spans="1:29" ht="14.25" customHeight="1" x14ac:dyDescent="0.35">
      <c r="A84" s="1"/>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row>
    <row r="85" spans="1:29" ht="14.25" customHeight="1" x14ac:dyDescent="0.35">
      <c r="A85" s="1"/>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row>
    <row r="86" spans="1:29" ht="14.25" customHeight="1" x14ac:dyDescent="0.35">
      <c r="A86" s="1"/>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row>
    <row r="87" spans="1:29" ht="14.25" customHeight="1" x14ac:dyDescent="0.35">
      <c r="A87" s="1"/>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row>
    <row r="88" spans="1:29" ht="14.25" customHeight="1" x14ac:dyDescent="0.35">
      <c r="A88" s="1"/>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row>
    <row r="89" spans="1:29" ht="14.25" customHeight="1" x14ac:dyDescent="0.35">
      <c r="A89" s="1"/>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row>
    <row r="90" spans="1:29" ht="14.25" customHeight="1" x14ac:dyDescent="0.35">
      <c r="A90" s="1"/>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row>
    <row r="91" spans="1:29" ht="14.25" customHeight="1" x14ac:dyDescent="0.35">
      <c r="A91" s="1"/>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row>
    <row r="92" spans="1:29" ht="14.25" customHeight="1" x14ac:dyDescent="0.35">
      <c r="A92" s="1"/>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row>
    <row r="93" spans="1:29" ht="14.25" customHeight="1" x14ac:dyDescent="0.35">
      <c r="A93" s="1"/>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row>
    <row r="94" spans="1:29" ht="14.25" customHeight="1" x14ac:dyDescent="0.35">
      <c r="A94" s="1"/>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row>
    <row r="95" spans="1:29" ht="14.25" customHeight="1" x14ac:dyDescent="0.35">
      <c r="A95" s="1"/>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row>
    <row r="96" spans="1:29" ht="14.25" customHeight="1" x14ac:dyDescent="0.35">
      <c r="A96" s="1"/>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row>
    <row r="97" spans="1:29" ht="14.25" customHeight="1" x14ac:dyDescent="0.35">
      <c r="A97" s="1"/>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row>
    <row r="98" spans="1:29" ht="14.25" customHeight="1" x14ac:dyDescent="0.35">
      <c r="A98" s="1"/>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row>
    <row r="99" spans="1:29" ht="14.25" customHeight="1" x14ac:dyDescent="0.35">
      <c r="A99" s="1"/>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row>
    <row r="100" spans="1:29" ht="14.25" customHeight="1" x14ac:dyDescent="0.35">
      <c r="A100" s="1"/>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row>
    <row r="101" spans="1:29" ht="14.25" customHeight="1" x14ac:dyDescent="0.35">
      <c r="A101" s="1"/>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row>
    <row r="102" spans="1:29" ht="14.25" customHeight="1" x14ac:dyDescent="0.35">
      <c r="A102" s="1"/>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row>
    <row r="103" spans="1:29" ht="14.25" customHeight="1" x14ac:dyDescent="0.35">
      <c r="A103" s="1"/>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row>
    <row r="104" spans="1:29" ht="14.25" customHeight="1" x14ac:dyDescent="0.35">
      <c r="A104" s="1"/>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row>
    <row r="105" spans="1:29" ht="14.25" customHeight="1" x14ac:dyDescent="0.35">
      <c r="A105" s="1"/>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row>
    <row r="106" spans="1:29" ht="14.25" customHeight="1" x14ac:dyDescent="0.35">
      <c r="A106" s="1"/>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row>
    <row r="107" spans="1:29" ht="14.25" customHeight="1" x14ac:dyDescent="0.35">
      <c r="A107" s="1"/>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row>
    <row r="108" spans="1:29" ht="14.25" customHeight="1" x14ac:dyDescent="0.35">
      <c r="A108" s="1"/>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row>
    <row r="109" spans="1:29" ht="14.25" customHeight="1" x14ac:dyDescent="0.35">
      <c r="A109" s="1"/>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row>
    <row r="110" spans="1:29" ht="14.25" customHeight="1" x14ac:dyDescent="0.35">
      <c r="A110" s="1"/>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row>
    <row r="111" spans="1:29" ht="14.25" customHeight="1" x14ac:dyDescent="0.35">
      <c r="A111" s="1"/>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row>
    <row r="112" spans="1:29" ht="14.25" customHeight="1" x14ac:dyDescent="0.35">
      <c r="A112" s="1"/>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row>
    <row r="113" spans="1:29" ht="14.25" customHeight="1" x14ac:dyDescent="0.35">
      <c r="A113" s="1"/>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row>
    <row r="114" spans="1:29" ht="14.25" customHeight="1" x14ac:dyDescent="0.35">
      <c r="A114" s="1"/>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row>
    <row r="115" spans="1:29" ht="14.25" customHeight="1" x14ac:dyDescent="0.35">
      <c r="A115" s="1"/>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row>
    <row r="116" spans="1:29" ht="14.25" customHeight="1" x14ac:dyDescent="0.35">
      <c r="A116" s="1"/>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row>
    <row r="117" spans="1:29" ht="14.25" customHeight="1" x14ac:dyDescent="0.35">
      <c r="A117" s="1"/>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row>
    <row r="118" spans="1:29" ht="14.25" customHeight="1" x14ac:dyDescent="0.35">
      <c r="A118" s="1"/>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row>
    <row r="119" spans="1:29" ht="14.25" customHeight="1" x14ac:dyDescent="0.35">
      <c r="A119" s="1"/>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row>
    <row r="120" spans="1:29" ht="14.25" customHeight="1" x14ac:dyDescent="0.35">
      <c r="A120" s="1"/>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row>
    <row r="121" spans="1:29" ht="14.25" customHeight="1" x14ac:dyDescent="0.35">
      <c r="A121" s="1"/>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row>
    <row r="122" spans="1:29" ht="14.25" customHeight="1" x14ac:dyDescent="0.35">
      <c r="A122" s="1"/>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row>
    <row r="123" spans="1:29" ht="14.25" customHeight="1" x14ac:dyDescent="0.35">
      <c r="A123" s="1"/>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row>
    <row r="124" spans="1:29" ht="14.25" customHeight="1" x14ac:dyDescent="0.35">
      <c r="A124" s="1"/>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row>
    <row r="125" spans="1:29" ht="14.25" customHeight="1" x14ac:dyDescent="0.35">
      <c r="A125" s="1"/>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row>
    <row r="126" spans="1:29" ht="14.25" customHeight="1" x14ac:dyDescent="0.35">
      <c r="A126" s="1"/>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row>
    <row r="127" spans="1:29" ht="14.25" customHeight="1" x14ac:dyDescent="0.35">
      <c r="A127" s="1"/>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row>
    <row r="128" spans="1:29" ht="14.25" customHeight="1" x14ac:dyDescent="0.35">
      <c r="A128" s="1"/>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row>
    <row r="129" spans="1:29" ht="14.25" customHeight="1" x14ac:dyDescent="0.35">
      <c r="A129" s="1"/>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row>
    <row r="130" spans="1:29" ht="14.25" customHeight="1" x14ac:dyDescent="0.35">
      <c r="A130" s="1"/>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row>
    <row r="131" spans="1:29" ht="14.25" customHeight="1" x14ac:dyDescent="0.35">
      <c r="A131" s="1"/>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row>
    <row r="132" spans="1:29" ht="14.25" customHeight="1" x14ac:dyDescent="0.35">
      <c r="A132" s="1"/>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row>
    <row r="133" spans="1:29" ht="14.25" customHeight="1" x14ac:dyDescent="0.35">
      <c r="A133" s="1"/>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row>
    <row r="134" spans="1:29" ht="14.25" customHeight="1" x14ac:dyDescent="0.35">
      <c r="A134" s="1"/>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row>
    <row r="135" spans="1:29" ht="14.25" customHeight="1" x14ac:dyDescent="0.35">
      <c r="A135" s="1"/>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row>
    <row r="136" spans="1:29" ht="14.25" customHeight="1" x14ac:dyDescent="0.35">
      <c r="A136" s="1"/>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row>
    <row r="137" spans="1:29" ht="14.25" customHeight="1" x14ac:dyDescent="0.35">
      <c r="A137" s="1"/>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row>
    <row r="138" spans="1:29" ht="14.25" customHeight="1" x14ac:dyDescent="0.35">
      <c r="A138" s="1"/>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row>
    <row r="139" spans="1:29" ht="14.25" customHeight="1" x14ac:dyDescent="0.35">
      <c r="A139" s="1"/>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row>
    <row r="140" spans="1:29" ht="14.25" customHeight="1" x14ac:dyDescent="0.35">
      <c r="A140" s="1"/>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row>
    <row r="141" spans="1:29" ht="14.25" customHeight="1" x14ac:dyDescent="0.35">
      <c r="A141" s="1"/>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row>
    <row r="142" spans="1:29" ht="14.25" customHeight="1" x14ac:dyDescent="0.35">
      <c r="A142" s="1"/>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row>
    <row r="143" spans="1:29" ht="14.25" customHeight="1" x14ac:dyDescent="0.35">
      <c r="A143" s="1"/>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row>
    <row r="144" spans="1:29" ht="14.25" customHeight="1" x14ac:dyDescent="0.35">
      <c r="A144" s="1"/>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row>
    <row r="145" spans="1:29" ht="14.25" customHeight="1" x14ac:dyDescent="0.35">
      <c r="A145" s="1"/>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row>
    <row r="146" spans="1:29" ht="14.25" customHeight="1" x14ac:dyDescent="0.35">
      <c r="A146" s="1"/>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row>
    <row r="147" spans="1:29" ht="14.25" customHeight="1" x14ac:dyDescent="0.35">
      <c r="A147" s="1"/>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row>
    <row r="148" spans="1:29" ht="14.25" customHeight="1" x14ac:dyDescent="0.35">
      <c r="A148" s="1"/>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row>
    <row r="149" spans="1:29" ht="14.25" customHeight="1" x14ac:dyDescent="0.35">
      <c r="A149" s="1"/>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row>
    <row r="150" spans="1:29" ht="14.25" customHeight="1" x14ac:dyDescent="0.35">
      <c r="A150" s="1"/>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row>
    <row r="151" spans="1:29" ht="14.25" customHeight="1" x14ac:dyDescent="0.35">
      <c r="A151" s="1"/>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row>
    <row r="152" spans="1:29" ht="14.25" customHeight="1" x14ac:dyDescent="0.35">
      <c r="A152" s="1"/>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row>
    <row r="153" spans="1:29" ht="14.25" customHeight="1" x14ac:dyDescent="0.35">
      <c r="A153" s="1"/>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row>
    <row r="154" spans="1:29" ht="14.25" customHeight="1" x14ac:dyDescent="0.35">
      <c r="A154" s="1"/>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row>
    <row r="155" spans="1:29" ht="14.25" customHeight="1" x14ac:dyDescent="0.35">
      <c r="A155" s="1"/>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row>
    <row r="156" spans="1:29" ht="14.25" customHeight="1" x14ac:dyDescent="0.35">
      <c r="A156" s="1"/>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row>
    <row r="157" spans="1:29" ht="14.25" customHeight="1" x14ac:dyDescent="0.35">
      <c r="A157" s="1"/>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row>
    <row r="158" spans="1:29" ht="14.25" customHeight="1" x14ac:dyDescent="0.35">
      <c r="A158" s="1"/>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row>
    <row r="159" spans="1:29" ht="14.25" customHeight="1" x14ac:dyDescent="0.35">
      <c r="A159" s="1"/>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row>
    <row r="160" spans="1:29" ht="14.25" customHeight="1" x14ac:dyDescent="0.35">
      <c r="A160" s="1"/>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row>
    <row r="161" spans="1:29" ht="14.25" customHeight="1" x14ac:dyDescent="0.35">
      <c r="A161" s="1"/>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row>
    <row r="162" spans="1:29" ht="14.25" customHeight="1" x14ac:dyDescent="0.35">
      <c r="A162" s="1"/>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row>
    <row r="163" spans="1:29" ht="14.25" customHeight="1" x14ac:dyDescent="0.35">
      <c r="A163" s="1"/>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row>
    <row r="164" spans="1:29" ht="14.25" customHeight="1" x14ac:dyDescent="0.35">
      <c r="A164" s="1"/>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row>
    <row r="165" spans="1:29" ht="14.25" customHeight="1" x14ac:dyDescent="0.35">
      <c r="A165" s="1"/>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row>
    <row r="166" spans="1:29" ht="14.25" customHeight="1" x14ac:dyDescent="0.35">
      <c r="A166" s="1"/>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row>
    <row r="167" spans="1:29" ht="14.25" customHeight="1" x14ac:dyDescent="0.35">
      <c r="A167" s="1"/>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row>
    <row r="168" spans="1:29" ht="14.25" customHeight="1" x14ac:dyDescent="0.35">
      <c r="A168" s="1"/>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row>
    <row r="169" spans="1:29" ht="14.25" customHeight="1" x14ac:dyDescent="0.35">
      <c r="A169" s="1"/>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row>
    <row r="170" spans="1:29" ht="14.25" customHeight="1" x14ac:dyDescent="0.35">
      <c r="A170" s="1"/>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row>
    <row r="171" spans="1:29" ht="14.25" customHeight="1" x14ac:dyDescent="0.35">
      <c r="A171" s="1"/>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row>
    <row r="172" spans="1:29" ht="14.25" customHeight="1" x14ac:dyDescent="0.35">
      <c r="A172" s="1"/>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row>
    <row r="173" spans="1:29" ht="14.25" customHeight="1" x14ac:dyDescent="0.35">
      <c r="A173" s="1"/>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row>
    <row r="174" spans="1:29" ht="14.25" customHeight="1" x14ac:dyDescent="0.35">
      <c r="A174" s="1"/>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row>
    <row r="175" spans="1:29" ht="14.25" customHeight="1" x14ac:dyDescent="0.35">
      <c r="A175" s="1"/>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row>
    <row r="176" spans="1:29" ht="14.25" customHeight="1" x14ac:dyDescent="0.35">
      <c r="A176" s="1"/>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row>
    <row r="177" spans="1:29" ht="14.25" customHeight="1" x14ac:dyDescent="0.35">
      <c r="A177" s="1"/>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row>
    <row r="178" spans="1:29" ht="14.25" customHeight="1" x14ac:dyDescent="0.35">
      <c r="A178" s="1"/>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row>
    <row r="179" spans="1:29" ht="14.25" customHeight="1" x14ac:dyDescent="0.35">
      <c r="A179" s="1"/>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row>
    <row r="180" spans="1:29" ht="14.25" customHeight="1" x14ac:dyDescent="0.35">
      <c r="A180" s="1"/>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row>
    <row r="181" spans="1:29" ht="14.25" customHeight="1" x14ac:dyDescent="0.35">
      <c r="A181" s="1"/>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row>
    <row r="182" spans="1:29" ht="14.25" customHeight="1" x14ac:dyDescent="0.35">
      <c r="A182" s="1"/>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row>
    <row r="183" spans="1:29" ht="14.25" customHeight="1" x14ac:dyDescent="0.35">
      <c r="A183" s="1"/>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row>
    <row r="184" spans="1:29" ht="14.25" customHeight="1" x14ac:dyDescent="0.35">
      <c r="A184" s="1"/>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row>
    <row r="185" spans="1:29" ht="14.25" customHeight="1" x14ac:dyDescent="0.35">
      <c r="A185" s="1"/>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row>
    <row r="186" spans="1:29" ht="14.25" customHeight="1" x14ac:dyDescent="0.35">
      <c r="A186" s="1"/>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row>
    <row r="187" spans="1:29" ht="14.25" customHeight="1" x14ac:dyDescent="0.35">
      <c r="A187" s="1"/>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row>
    <row r="188" spans="1:29" ht="14.25" customHeight="1" x14ac:dyDescent="0.35">
      <c r="A188" s="1"/>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row>
    <row r="189" spans="1:29" ht="14.25" customHeight="1" x14ac:dyDescent="0.35">
      <c r="A189" s="1"/>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row>
    <row r="190" spans="1:29" ht="14.25" customHeight="1" x14ac:dyDescent="0.35">
      <c r="A190" s="1"/>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row>
    <row r="191" spans="1:29" ht="14.25" customHeight="1" x14ac:dyDescent="0.35">
      <c r="A191" s="1"/>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row>
    <row r="192" spans="1:29" ht="14.25" customHeight="1" x14ac:dyDescent="0.35">
      <c r="A192" s="1"/>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row>
    <row r="193" spans="1:29" ht="14.25" customHeight="1" x14ac:dyDescent="0.35">
      <c r="A193" s="1"/>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row>
    <row r="194" spans="1:29" ht="14.25" customHeight="1" x14ac:dyDescent="0.35">
      <c r="A194" s="1"/>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row>
    <row r="195" spans="1:29" ht="14.25" customHeight="1" x14ac:dyDescent="0.35">
      <c r="A195" s="1"/>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row>
    <row r="196" spans="1:29" ht="14.25" customHeight="1" x14ac:dyDescent="0.35">
      <c r="A196" s="1"/>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row>
    <row r="197" spans="1:29" ht="14.25" customHeight="1" x14ac:dyDescent="0.35">
      <c r="A197" s="1"/>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row>
    <row r="198" spans="1:29" ht="14.25" customHeight="1" x14ac:dyDescent="0.35">
      <c r="A198" s="1"/>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row>
    <row r="199" spans="1:29" ht="14.25" customHeight="1" x14ac:dyDescent="0.35">
      <c r="A199" s="1"/>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row>
    <row r="200" spans="1:29" ht="14.25" customHeight="1" x14ac:dyDescent="0.35">
      <c r="A200" s="1"/>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row>
    <row r="201" spans="1:29" ht="14.25" customHeight="1" x14ac:dyDescent="0.35">
      <c r="A201" s="1"/>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row>
    <row r="202" spans="1:29" ht="14.25" customHeight="1" x14ac:dyDescent="0.35">
      <c r="A202" s="1"/>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row>
    <row r="203" spans="1:29" ht="14.25" customHeight="1" x14ac:dyDescent="0.35">
      <c r="A203" s="1"/>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row>
    <row r="204" spans="1:29" ht="14.25" customHeight="1" x14ac:dyDescent="0.35">
      <c r="A204" s="1"/>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row>
    <row r="205" spans="1:29" ht="14.25" customHeight="1" x14ac:dyDescent="0.35">
      <c r="A205" s="1"/>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row>
    <row r="206" spans="1:29" ht="14.25" customHeight="1" x14ac:dyDescent="0.35">
      <c r="A206" s="1"/>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row>
    <row r="207" spans="1:29" ht="14.25" customHeight="1" x14ac:dyDescent="0.35">
      <c r="A207" s="1"/>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row>
    <row r="208" spans="1:29" ht="14.25" customHeight="1" x14ac:dyDescent="0.35">
      <c r="A208" s="1"/>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row>
    <row r="209" spans="1:29" ht="14.25" customHeight="1" x14ac:dyDescent="0.35">
      <c r="A209" s="1"/>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row>
    <row r="210" spans="1:29" ht="14.25" customHeight="1" x14ac:dyDescent="0.35">
      <c r="A210" s="1"/>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row>
    <row r="211" spans="1:29" ht="14.25" customHeight="1" x14ac:dyDescent="0.35">
      <c r="A211" s="1"/>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row>
    <row r="212" spans="1:29" ht="14.25" customHeight="1" x14ac:dyDescent="0.35">
      <c r="A212" s="1"/>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row>
    <row r="213" spans="1:29" ht="14.25" customHeight="1" x14ac:dyDescent="0.35">
      <c r="A213" s="1"/>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row>
    <row r="214" spans="1:29" ht="14.25" customHeight="1" x14ac:dyDescent="0.35">
      <c r="A214" s="1"/>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row>
    <row r="215" spans="1:29" ht="14.25" customHeight="1" x14ac:dyDescent="0.35">
      <c r="A215" s="1"/>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row>
    <row r="216" spans="1:29" ht="14.25" customHeight="1" x14ac:dyDescent="0.35">
      <c r="A216" s="1"/>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row>
    <row r="217" spans="1:29" ht="14.25" customHeight="1" x14ac:dyDescent="0.35">
      <c r="A217" s="1"/>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row>
    <row r="218" spans="1:29" ht="14.25" customHeight="1" x14ac:dyDescent="0.35">
      <c r="A218" s="1"/>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row>
    <row r="219" spans="1:29" ht="14.25" customHeight="1" x14ac:dyDescent="0.35">
      <c r="A219" s="1"/>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row>
    <row r="220" spans="1:29" ht="14.25" customHeight="1" x14ac:dyDescent="0.35">
      <c r="A220" s="1"/>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row>
    <row r="221" spans="1:29" ht="14.25" customHeight="1" x14ac:dyDescent="0.35">
      <c r="A221" s="1"/>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row>
    <row r="222" spans="1:29" ht="14.25" customHeight="1" x14ac:dyDescent="0.35">
      <c r="A222" s="1"/>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row>
    <row r="223" spans="1:29" ht="14.25" customHeight="1" x14ac:dyDescent="0.35">
      <c r="A223" s="1"/>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row>
    <row r="224" spans="1:29" ht="14.25" customHeight="1" x14ac:dyDescent="0.35">
      <c r="A224" s="1"/>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row>
    <row r="225" spans="1:29" ht="14.25" customHeight="1" x14ac:dyDescent="0.35">
      <c r="A225" s="1"/>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row>
    <row r="226" spans="1:29" ht="14.25" customHeight="1" x14ac:dyDescent="0.35">
      <c r="A226" s="1"/>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row>
    <row r="227" spans="1:29" ht="14.25" customHeight="1" x14ac:dyDescent="0.35">
      <c r="A227" s="1"/>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row>
    <row r="228" spans="1:29" ht="14.25" customHeight="1" x14ac:dyDescent="0.35">
      <c r="A228" s="1"/>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row>
    <row r="229" spans="1:29" ht="14.25" customHeight="1" x14ac:dyDescent="0.35">
      <c r="A229" s="1"/>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row>
    <row r="230" spans="1:29" ht="14.25" customHeight="1" x14ac:dyDescent="0.35">
      <c r="A230" s="1"/>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row>
    <row r="231" spans="1:29" ht="14.25" customHeight="1" x14ac:dyDescent="0.35">
      <c r="A231" s="1"/>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row>
    <row r="232" spans="1:29" ht="14.25" customHeight="1" x14ac:dyDescent="0.35">
      <c r="A232" s="1"/>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row>
    <row r="233" spans="1:29" ht="14.25" customHeight="1" x14ac:dyDescent="0.35">
      <c r="A233" s="1"/>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row>
    <row r="234" spans="1:29" ht="14.25" customHeight="1" x14ac:dyDescent="0.35">
      <c r="A234" s="1"/>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row>
    <row r="235" spans="1:29" ht="14.25" customHeight="1" x14ac:dyDescent="0.35">
      <c r="A235" s="1"/>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row>
    <row r="236" spans="1:29" ht="14.25" customHeight="1" x14ac:dyDescent="0.35">
      <c r="A236" s="1"/>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row>
    <row r="237" spans="1:29" ht="14.25" customHeight="1" x14ac:dyDescent="0.35">
      <c r="A237" s="1"/>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row>
    <row r="238" spans="1:29" ht="14.25" customHeight="1" x14ac:dyDescent="0.35">
      <c r="A238" s="1"/>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row>
    <row r="239" spans="1:29" ht="14.25" customHeight="1" x14ac:dyDescent="0.35">
      <c r="A239" s="1"/>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row>
    <row r="240" spans="1:29" ht="14.25" customHeight="1" x14ac:dyDescent="0.35">
      <c r="A240" s="1"/>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row>
    <row r="241" spans="1:29" ht="14.25" customHeight="1" x14ac:dyDescent="0.35">
      <c r="A241" s="1"/>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row>
    <row r="242" spans="1:29" ht="14.25" customHeight="1" x14ac:dyDescent="0.35">
      <c r="A242" s="1"/>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row>
    <row r="243" spans="1:29" ht="14.25" customHeight="1" x14ac:dyDescent="0.35">
      <c r="A243" s="1"/>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row>
    <row r="244" spans="1:29" ht="14.25" customHeight="1" x14ac:dyDescent="0.35">
      <c r="A244" s="1"/>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row>
    <row r="245" spans="1:29" ht="14.25" customHeight="1" x14ac:dyDescent="0.35">
      <c r="A245" s="1"/>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row>
    <row r="246" spans="1:29" ht="14.25" customHeight="1" x14ac:dyDescent="0.35">
      <c r="A246" s="1"/>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row>
    <row r="247" spans="1:29" ht="14.25" customHeight="1" x14ac:dyDescent="0.35">
      <c r="A247" s="1"/>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row>
    <row r="248" spans="1:29" ht="14.25" customHeight="1" x14ac:dyDescent="0.35">
      <c r="A248" s="1"/>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row>
    <row r="249" spans="1:29" ht="14.25" customHeight="1" x14ac:dyDescent="0.35">
      <c r="A249" s="1"/>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row>
    <row r="250" spans="1:29" ht="14.25" customHeight="1" x14ac:dyDescent="0.35">
      <c r="A250" s="1"/>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row>
    <row r="251" spans="1:29" ht="14.25" customHeight="1" x14ac:dyDescent="0.35">
      <c r="A251" s="1"/>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row>
    <row r="252" spans="1:29" ht="14.25" customHeight="1" x14ac:dyDescent="0.35">
      <c r="A252" s="1"/>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row>
    <row r="253" spans="1:29" ht="14.25" customHeight="1" x14ac:dyDescent="0.35">
      <c r="A253" s="1"/>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row>
    <row r="254" spans="1:29" ht="14.25" customHeight="1" x14ac:dyDescent="0.35">
      <c r="A254" s="1"/>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row>
    <row r="255" spans="1:29" ht="14.25" customHeight="1" x14ac:dyDescent="0.35">
      <c r="A255" s="1"/>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row>
    <row r="256" spans="1:29" ht="14.25" customHeight="1" x14ac:dyDescent="0.35">
      <c r="A256" s="1"/>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row>
    <row r="257" spans="1:29" ht="14.25" customHeight="1" x14ac:dyDescent="0.35">
      <c r="A257" s="1"/>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row>
    <row r="258" spans="1:29" ht="14.25" customHeight="1" x14ac:dyDescent="0.35">
      <c r="A258" s="1"/>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row>
    <row r="259" spans="1:29" ht="14.25" customHeight="1" x14ac:dyDescent="0.35">
      <c r="A259" s="1"/>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row>
    <row r="260" spans="1:29" ht="14.25" customHeight="1" x14ac:dyDescent="0.35">
      <c r="A260" s="1"/>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row>
    <row r="261" spans="1:29" ht="14.25" customHeight="1" x14ac:dyDescent="0.35">
      <c r="A261" s="1"/>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row>
    <row r="262" spans="1:29" ht="14.25" customHeight="1" x14ac:dyDescent="0.35">
      <c r="A262" s="1"/>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row>
    <row r="263" spans="1:29" ht="14.25" customHeight="1" x14ac:dyDescent="0.35">
      <c r="A263" s="1"/>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row>
    <row r="264" spans="1:29" ht="14.25" customHeight="1" x14ac:dyDescent="0.35">
      <c r="A264" s="1"/>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row>
    <row r="265" spans="1:29" ht="14.25" customHeight="1" x14ac:dyDescent="0.35">
      <c r="A265" s="1"/>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row>
    <row r="266" spans="1:29" ht="14.25" customHeight="1" x14ac:dyDescent="0.35">
      <c r="A266" s="1"/>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row>
    <row r="267" spans="1:29" ht="14.25" customHeight="1" x14ac:dyDescent="0.35">
      <c r="A267" s="1"/>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row>
    <row r="268" spans="1:29" ht="14.25" customHeight="1" x14ac:dyDescent="0.35">
      <c r="A268" s="1"/>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row>
    <row r="269" spans="1:29" ht="14.25" customHeight="1" x14ac:dyDescent="0.35">
      <c r="A269" s="1"/>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row>
    <row r="270" spans="1:29" ht="14.25" customHeight="1" x14ac:dyDescent="0.35">
      <c r="A270" s="1"/>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row>
    <row r="271" spans="1:29" ht="14.25" customHeight="1" x14ac:dyDescent="0.35">
      <c r="A271" s="1"/>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row>
    <row r="272" spans="1:29" ht="14.25" customHeight="1" x14ac:dyDescent="0.35">
      <c r="A272" s="1"/>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row>
    <row r="273" spans="1:29" ht="14.25" customHeight="1" x14ac:dyDescent="0.35">
      <c r="A273" s="1"/>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row>
    <row r="274" spans="1:29" ht="14.25" customHeight="1" x14ac:dyDescent="0.35">
      <c r="A274" s="1"/>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row>
    <row r="275" spans="1:29" ht="14.25" customHeight="1" x14ac:dyDescent="0.35">
      <c r="A275" s="1"/>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row>
    <row r="276" spans="1:29" ht="14.25" customHeight="1" x14ac:dyDescent="0.35">
      <c r="A276" s="1"/>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row>
    <row r="277" spans="1:29" ht="14.25" customHeight="1" x14ac:dyDescent="0.35">
      <c r="A277" s="1"/>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row>
    <row r="278" spans="1:29" ht="14.25" customHeight="1" x14ac:dyDescent="0.35">
      <c r="A278" s="1"/>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row>
    <row r="279" spans="1:29" ht="14.25" customHeight="1" x14ac:dyDescent="0.35">
      <c r="A279" s="1"/>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row>
    <row r="280" spans="1:29" ht="14.25" customHeight="1" x14ac:dyDescent="0.35">
      <c r="A280" s="1"/>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row>
    <row r="281" spans="1:29" ht="14.25" customHeight="1" x14ac:dyDescent="0.35">
      <c r="A281" s="1"/>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row>
    <row r="282" spans="1:29" ht="14.25" customHeight="1" x14ac:dyDescent="0.35">
      <c r="A282" s="1"/>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row>
    <row r="283" spans="1:29" ht="14.25" customHeight="1" x14ac:dyDescent="0.35">
      <c r="A283" s="1"/>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row>
    <row r="284" spans="1:29" ht="14.25" customHeight="1" x14ac:dyDescent="0.35">
      <c r="A284" s="1"/>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row>
    <row r="285" spans="1:29" ht="14.25" customHeight="1" x14ac:dyDescent="0.35">
      <c r="A285" s="1"/>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row>
    <row r="286" spans="1:29" ht="14.25" customHeight="1" x14ac:dyDescent="0.35">
      <c r="A286" s="1"/>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row>
    <row r="287" spans="1:29" ht="14.25" customHeight="1" x14ac:dyDescent="0.35">
      <c r="A287" s="1"/>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row>
    <row r="288" spans="1:29" ht="14.25" customHeight="1" x14ac:dyDescent="0.35">
      <c r="A288" s="1"/>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row>
    <row r="289" spans="1:29" ht="14.25" customHeight="1" x14ac:dyDescent="0.35">
      <c r="A289" s="1"/>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row>
    <row r="290" spans="1:29" ht="14.25" customHeight="1" x14ac:dyDescent="0.35">
      <c r="A290" s="1"/>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row>
    <row r="291" spans="1:29" ht="14.25" customHeight="1" x14ac:dyDescent="0.35">
      <c r="A291" s="1"/>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row>
    <row r="292" spans="1:29" ht="14.25" customHeight="1" x14ac:dyDescent="0.35">
      <c r="A292" s="1"/>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row>
    <row r="293" spans="1:29" ht="14.25" customHeight="1" x14ac:dyDescent="0.35">
      <c r="A293" s="1"/>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row>
    <row r="294" spans="1:29" ht="14.25" customHeight="1" x14ac:dyDescent="0.35">
      <c r="A294" s="1"/>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row>
    <row r="295" spans="1:29" ht="14.25" customHeight="1" x14ac:dyDescent="0.35">
      <c r="A295" s="1"/>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row>
    <row r="296" spans="1:29" ht="14.25" customHeight="1" x14ac:dyDescent="0.35">
      <c r="A296" s="1"/>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row>
    <row r="297" spans="1:29" ht="14.25" customHeight="1" x14ac:dyDescent="0.35">
      <c r="A297" s="1"/>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row>
    <row r="298" spans="1:29" ht="14.25" customHeight="1" x14ac:dyDescent="0.35">
      <c r="A298" s="1"/>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row>
    <row r="299" spans="1:29" ht="14.25" customHeight="1" x14ac:dyDescent="0.35">
      <c r="A299" s="1"/>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row>
    <row r="300" spans="1:29" ht="14.25" customHeight="1" x14ac:dyDescent="0.35">
      <c r="A300" s="1"/>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row>
    <row r="301" spans="1:29" ht="14.25" customHeight="1" x14ac:dyDescent="0.35">
      <c r="A301" s="1"/>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row>
    <row r="302" spans="1:29" ht="14.25" customHeight="1" x14ac:dyDescent="0.35">
      <c r="A302" s="1"/>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row>
    <row r="303" spans="1:29" ht="14.25" customHeight="1" x14ac:dyDescent="0.35">
      <c r="A303" s="1"/>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row>
    <row r="304" spans="1:29" ht="14.25" customHeight="1" x14ac:dyDescent="0.35">
      <c r="A304" s="1"/>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row>
    <row r="305" spans="1:29" ht="14.25" customHeight="1" x14ac:dyDescent="0.35">
      <c r="A305" s="1"/>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row>
    <row r="306" spans="1:29" ht="14.25" customHeight="1" x14ac:dyDescent="0.35">
      <c r="A306" s="1"/>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row>
    <row r="307" spans="1:29" ht="14.25" customHeight="1" x14ac:dyDescent="0.35">
      <c r="A307" s="1"/>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row>
    <row r="308" spans="1:29" ht="14.25" customHeight="1" x14ac:dyDescent="0.35">
      <c r="A308" s="1"/>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row>
    <row r="309" spans="1:29" ht="14.25" customHeight="1" x14ac:dyDescent="0.35">
      <c r="A309" s="1"/>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row>
    <row r="310" spans="1:29" ht="14.25" customHeight="1" x14ac:dyDescent="0.35">
      <c r="A310" s="1"/>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row>
    <row r="311" spans="1:29" ht="14.25" customHeight="1" x14ac:dyDescent="0.35">
      <c r="A311" s="1"/>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row>
    <row r="312" spans="1:29" ht="14.25" customHeight="1" x14ac:dyDescent="0.35">
      <c r="A312" s="1"/>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row>
    <row r="313" spans="1:29" ht="14.25" customHeight="1" x14ac:dyDescent="0.35">
      <c r="A313" s="1"/>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row>
    <row r="314" spans="1:29" ht="14.25" customHeight="1" x14ac:dyDescent="0.35">
      <c r="A314" s="1"/>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row>
    <row r="315" spans="1:29" ht="14.25" customHeight="1" x14ac:dyDescent="0.35">
      <c r="A315" s="1"/>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row>
    <row r="316" spans="1:29" ht="14.25" customHeight="1" x14ac:dyDescent="0.35">
      <c r="A316" s="1"/>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row>
    <row r="317" spans="1:29" ht="14.25" customHeight="1" x14ac:dyDescent="0.35">
      <c r="A317" s="1"/>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row>
    <row r="318" spans="1:29" ht="14.25" customHeight="1" x14ac:dyDescent="0.35">
      <c r="A318" s="1"/>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row>
    <row r="319" spans="1:29" ht="14.25" customHeight="1" x14ac:dyDescent="0.35">
      <c r="A319" s="1"/>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row>
    <row r="320" spans="1:29" ht="14.25" customHeight="1" x14ac:dyDescent="0.35">
      <c r="A320" s="1"/>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row>
    <row r="321" spans="1:29" ht="14.25" customHeight="1" x14ac:dyDescent="0.35">
      <c r="A321" s="1"/>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row>
    <row r="322" spans="1:29" ht="14.25" customHeight="1" x14ac:dyDescent="0.35">
      <c r="A322" s="1"/>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row>
    <row r="323" spans="1:29" ht="14.25" customHeight="1" x14ac:dyDescent="0.35">
      <c r="A323" s="1"/>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row>
    <row r="324" spans="1:29" ht="14.25" customHeight="1" x14ac:dyDescent="0.35">
      <c r="A324" s="1"/>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row>
    <row r="325" spans="1:29" ht="14.25" customHeight="1" x14ac:dyDescent="0.35">
      <c r="A325" s="1"/>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row>
    <row r="326" spans="1:29" ht="14.25" customHeight="1" x14ac:dyDescent="0.35">
      <c r="A326" s="1"/>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row>
    <row r="327" spans="1:29" ht="14.25" customHeight="1" x14ac:dyDescent="0.35">
      <c r="A327" s="1"/>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row>
    <row r="328" spans="1:29" ht="14.25" customHeight="1" x14ac:dyDescent="0.35">
      <c r="A328" s="1"/>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row>
    <row r="329" spans="1:29" ht="14.25" customHeight="1" x14ac:dyDescent="0.35">
      <c r="A329" s="1"/>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row>
    <row r="330" spans="1:29" ht="14.25" customHeight="1" x14ac:dyDescent="0.35">
      <c r="A330" s="1"/>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row>
    <row r="331" spans="1:29" ht="14.25" customHeight="1" x14ac:dyDescent="0.35">
      <c r="A331" s="1"/>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row>
    <row r="332" spans="1:29" ht="14.25" customHeight="1" x14ac:dyDescent="0.35">
      <c r="A332" s="1"/>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row>
    <row r="333" spans="1:29" ht="14.25" customHeight="1" x14ac:dyDescent="0.35">
      <c r="A333" s="1"/>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row>
    <row r="334" spans="1:29" ht="14.25" customHeight="1" x14ac:dyDescent="0.35">
      <c r="A334" s="1"/>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row>
    <row r="335" spans="1:29" ht="14.25" customHeight="1" x14ac:dyDescent="0.35">
      <c r="A335" s="1"/>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row>
    <row r="336" spans="1:29" ht="14.25" customHeight="1" x14ac:dyDescent="0.35">
      <c r="A336" s="1"/>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row>
    <row r="337" spans="1:29" ht="14.25" customHeight="1" x14ac:dyDescent="0.35">
      <c r="A337" s="1"/>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row>
    <row r="338" spans="1:29" ht="14.25" customHeight="1" x14ac:dyDescent="0.35">
      <c r="A338" s="1"/>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row>
    <row r="339" spans="1:29" ht="14.25" customHeight="1" x14ac:dyDescent="0.35">
      <c r="A339" s="1"/>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row>
    <row r="340" spans="1:29" ht="14.25" customHeight="1" x14ac:dyDescent="0.35">
      <c r="A340" s="1"/>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row>
    <row r="341" spans="1:29" ht="14.25" customHeight="1" x14ac:dyDescent="0.35">
      <c r="A341" s="1"/>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row>
    <row r="342" spans="1:29" ht="14.25" customHeight="1" x14ac:dyDescent="0.35">
      <c r="A342" s="1"/>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row>
    <row r="343" spans="1:29" ht="14.25" customHeight="1" x14ac:dyDescent="0.35">
      <c r="A343" s="1"/>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row>
    <row r="344" spans="1:29" ht="14.25" customHeight="1" x14ac:dyDescent="0.35">
      <c r="A344" s="1"/>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row>
    <row r="345" spans="1:29" ht="14.25" customHeight="1" x14ac:dyDescent="0.35">
      <c r="A345" s="1"/>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row>
    <row r="346" spans="1:29" ht="14.25" customHeight="1" x14ac:dyDescent="0.35">
      <c r="A346" s="1"/>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row>
    <row r="347" spans="1:29" ht="14.25" customHeight="1" x14ac:dyDescent="0.35">
      <c r="A347" s="1"/>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row>
    <row r="348" spans="1:29" ht="14.25" customHeight="1" x14ac:dyDescent="0.35">
      <c r="A348" s="1"/>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row>
    <row r="349" spans="1:29" ht="14.25" customHeight="1" x14ac:dyDescent="0.35">
      <c r="A349" s="1"/>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row>
    <row r="350" spans="1:29" ht="14.25" customHeight="1" x14ac:dyDescent="0.35">
      <c r="A350" s="1"/>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row>
    <row r="351" spans="1:29" ht="14.25" customHeight="1" x14ac:dyDescent="0.35">
      <c r="A351" s="1"/>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row>
    <row r="352" spans="1:29" ht="14.25" customHeight="1" x14ac:dyDescent="0.35">
      <c r="A352" s="1"/>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row>
    <row r="353" spans="1:29" ht="14.25" customHeight="1" x14ac:dyDescent="0.35">
      <c r="A353" s="1"/>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row>
    <row r="354" spans="1:29" ht="14.25" customHeight="1" x14ac:dyDescent="0.35">
      <c r="A354" s="1"/>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row>
    <row r="355" spans="1:29" ht="14.25" customHeight="1" x14ac:dyDescent="0.35">
      <c r="A355" s="1"/>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row>
    <row r="356" spans="1:29" ht="14.25" customHeight="1" x14ac:dyDescent="0.35">
      <c r="A356" s="1"/>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row>
    <row r="357" spans="1:29" ht="14.25" customHeight="1" x14ac:dyDescent="0.35">
      <c r="A357" s="1"/>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row>
    <row r="358" spans="1:29" ht="14.25" customHeight="1" x14ac:dyDescent="0.35">
      <c r="A358" s="1"/>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row>
    <row r="359" spans="1:29" ht="14.25" customHeight="1" x14ac:dyDescent="0.35">
      <c r="A359" s="1"/>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row>
    <row r="360" spans="1:29" ht="14.25" customHeight="1" x14ac:dyDescent="0.35">
      <c r="A360" s="1"/>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row>
    <row r="361" spans="1:29" ht="14.25" customHeight="1" x14ac:dyDescent="0.35">
      <c r="A361" s="1"/>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row>
    <row r="362" spans="1:29" ht="14.25" customHeight="1" x14ac:dyDescent="0.35">
      <c r="A362" s="1"/>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row>
    <row r="363" spans="1:29" ht="14.25" customHeight="1" x14ac:dyDescent="0.35">
      <c r="A363" s="1"/>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row>
    <row r="364" spans="1:29" ht="14.25" customHeight="1" x14ac:dyDescent="0.35">
      <c r="A364" s="1"/>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row>
    <row r="365" spans="1:29" ht="14.25" customHeight="1" x14ac:dyDescent="0.35">
      <c r="A365" s="1"/>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row>
    <row r="366" spans="1:29" ht="14.25" customHeight="1" x14ac:dyDescent="0.35">
      <c r="A366" s="1"/>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row>
    <row r="367" spans="1:29" ht="14.25" customHeight="1" x14ac:dyDescent="0.35">
      <c r="A367" s="1"/>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row>
    <row r="368" spans="1:29" ht="14.25" customHeight="1" x14ac:dyDescent="0.35">
      <c r="A368" s="1"/>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row>
    <row r="369" spans="1:29" ht="14.25" customHeight="1" x14ac:dyDescent="0.35">
      <c r="A369" s="1"/>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row>
    <row r="370" spans="1:29" ht="14.25" customHeight="1" x14ac:dyDescent="0.35">
      <c r="A370" s="1"/>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row>
    <row r="371" spans="1:29" ht="14.25" customHeight="1" x14ac:dyDescent="0.35">
      <c r="A371" s="1"/>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row>
    <row r="372" spans="1:29" ht="14.25" customHeight="1" x14ac:dyDescent="0.35">
      <c r="A372" s="1"/>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row>
    <row r="373" spans="1:29" ht="14.25" customHeight="1" x14ac:dyDescent="0.35">
      <c r="A373" s="1"/>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row>
    <row r="374" spans="1:29" ht="14.25" customHeight="1" x14ac:dyDescent="0.35">
      <c r="A374" s="1"/>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row>
    <row r="375" spans="1:29" ht="14.25" customHeight="1" x14ac:dyDescent="0.35">
      <c r="A375" s="1"/>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row>
    <row r="376" spans="1:29" ht="14.25" customHeight="1" x14ac:dyDescent="0.35">
      <c r="A376" s="1"/>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row>
    <row r="377" spans="1:29" ht="14.25" customHeight="1" x14ac:dyDescent="0.35">
      <c r="A377" s="1"/>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row>
    <row r="378" spans="1:29" ht="14.25" customHeight="1" x14ac:dyDescent="0.35">
      <c r="A378" s="1"/>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row>
    <row r="379" spans="1:29" ht="14.25" customHeight="1" x14ac:dyDescent="0.35">
      <c r="A379" s="1"/>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row>
    <row r="380" spans="1:29" ht="14.25" customHeight="1" x14ac:dyDescent="0.35">
      <c r="A380" s="1"/>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row>
    <row r="381" spans="1:29" ht="14.25" customHeight="1" x14ac:dyDescent="0.35">
      <c r="A381" s="1"/>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row>
    <row r="382" spans="1:29" ht="14.25" customHeight="1" x14ac:dyDescent="0.35">
      <c r="A382" s="1"/>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row>
    <row r="383" spans="1:29" ht="14.25" customHeight="1" x14ac:dyDescent="0.35">
      <c r="A383" s="1"/>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row>
    <row r="384" spans="1:29" ht="14.25" customHeight="1" x14ac:dyDescent="0.35">
      <c r="A384" s="1"/>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row>
    <row r="385" spans="1:29" ht="14.25" customHeight="1" x14ac:dyDescent="0.35">
      <c r="A385" s="1"/>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row>
    <row r="386" spans="1:29" ht="14.25" customHeight="1" x14ac:dyDescent="0.35">
      <c r="A386" s="1"/>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row>
    <row r="387" spans="1:29" ht="14.25" customHeight="1" x14ac:dyDescent="0.35">
      <c r="A387" s="1"/>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row>
    <row r="388" spans="1:29" ht="14.25" customHeight="1" x14ac:dyDescent="0.35">
      <c r="A388" s="1"/>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row>
    <row r="389" spans="1:29" ht="14.25" customHeight="1" x14ac:dyDescent="0.35">
      <c r="A389" s="1"/>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row>
    <row r="390" spans="1:29" ht="14.25" customHeight="1" x14ac:dyDescent="0.35">
      <c r="A390" s="1"/>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row>
    <row r="391" spans="1:29" ht="14.25" customHeight="1" x14ac:dyDescent="0.35">
      <c r="A391" s="1"/>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row>
    <row r="392" spans="1:29" ht="14.25" customHeight="1" x14ac:dyDescent="0.35">
      <c r="A392" s="1"/>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row>
    <row r="393" spans="1:29" ht="14.25" customHeight="1" x14ac:dyDescent="0.35">
      <c r="A393" s="1"/>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row>
    <row r="394" spans="1:29" ht="14.25" customHeight="1" x14ac:dyDescent="0.35">
      <c r="A394" s="1"/>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row>
    <row r="395" spans="1:29" ht="14.25" customHeight="1" x14ac:dyDescent="0.35">
      <c r="A395" s="1"/>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row>
    <row r="396" spans="1:29" ht="14.25" customHeight="1" x14ac:dyDescent="0.35">
      <c r="A396" s="1"/>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row>
    <row r="397" spans="1:29" ht="14.25" customHeight="1" x14ac:dyDescent="0.35">
      <c r="A397" s="1"/>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row>
    <row r="398" spans="1:29" ht="14.25" customHeight="1" x14ac:dyDescent="0.35">
      <c r="A398" s="1"/>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row>
    <row r="399" spans="1:29" ht="14.25" customHeight="1" x14ac:dyDescent="0.35">
      <c r="A399" s="1"/>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row>
    <row r="400" spans="1:29" ht="14.25" customHeight="1" x14ac:dyDescent="0.35">
      <c r="A400" s="1"/>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row>
    <row r="401" spans="1:29" ht="14.25" customHeight="1" x14ac:dyDescent="0.35">
      <c r="A401" s="1"/>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row>
    <row r="402" spans="1:29" ht="14.25" customHeight="1" x14ac:dyDescent="0.35">
      <c r="A402" s="1"/>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row>
    <row r="403" spans="1:29" ht="14.25" customHeight="1" x14ac:dyDescent="0.35">
      <c r="A403" s="1"/>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row>
    <row r="404" spans="1:29" ht="14.25" customHeight="1" x14ac:dyDescent="0.35">
      <c r="A404" s="1"/>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row>
    <row r="405" spans="1:29" ht="14.25" customHeight="1" x14ac:dyDescent="0.35">
      <c r="A405" s="1"/>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row>
    <row r="406" spans="1:29" ht="14.25" customHeight="1" x14ac:dyDescent="0.35">
      <c r="A406" s="1"/>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row>
    <row r="407" spans="1:29" ht="14.25" customHeight="1" x14ac:dyDescent="0.35">
      <c r="A407" s="1"/>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row>
    <row r="408" spans="1:29" ht="14.25" customHeight="1" x14ac:dyDescent="0.35">
      <c r="A408" s="1"/>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row>
    <row r="409" spans="1:29" ht="14.25" customHeight="1" x14ac:dyDescent="0.35">
      <c r="A409" s="1"/>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row>
    <row r="410" spans="1:29" ht="14.25" customHeight="1" x14ac:dyDescent="0.35">
      <c r="A410" s="1"/>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row>
    <row r="411" spans="1:29" ht="14.25" customHeight="1" x14ac:dyDescent="0.35">
      <c r="A411" s="1"/>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row>
    <row r="412" spans="1:29" ht="14.25" customHeight="1" x14ac:dyDescent="0.35">
      <c r="A412" s="1"/>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row>
    <row r="413" spans="1:29" ht="14.25" customHeight="1" x14ac:dyDescent="0.35">
      <c r="A413" s="1"/>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row>
    <row r="414" spans="1:29" ht="14.25" customHeight="1" x14ac:dyDescent="0.35">
      <c r="A414" s="1"/>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row>
    <row r="415" spans="1:29" ht="14.25" customHeight="1" x14ac:dyDescent="0.35">
      <c r="A415" s="1"/>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row>
    <row r="416" spans="1:29" ht="14.25" customHeight="1" x14ac:dyDescent="0.35">
      <c r="A416" s="1"/>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row>
    <row r="417" spans="1:29" ht="14.25" customHeight="1" x14ac:dyDescent="0.35">
      <c r="A417" s="1"/>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row>
    <row r="418" spans="1:29" ht="14.25" customHeight="1" x14ac:dyDescent="0.35">
      <c r="A418" s="1"/>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row>
    <row r="419" spans="1:29" ht="14.25" customHeight="1" x14ac:dyDescent="0.35">
      <c r="A419" s="1"/>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row>
    <row r="420" spans="1:29" ht="14.25" customHeight="1" x14ac:dyDescent="0.35">
      <c r="A420" s="1"/>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row>
    <row r="421" spans="1:29" ht="14.25" customHeight="1" x14ac:dyDescent="0.35">
      <c r="A421" s="1"/>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row>
    <row r="422" spans="1:29" ht="14.25" customHeight="1" x14ac:dyDescent="0.35">
      <c r="A422" s="1"/>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row>
    <row r="423" spans="1:29" ht="14.25" customHeight="1" x14ac:dyDescent="0.35">
      <c r="A423" s="1"/>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row>
    <row r="424" spans="1:29" ht="14.25" customHeight="1" x14ac:dyDescent="0.35">
      <c r="A424" s="1"/>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row>
    <row r="425" spans="1:29" ht="14.25" customHeight="1" x14ac:dyDescent="0.35">
      <c r="A425" s="1"/>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row>
    <row r="426" spans="1:29" ht="14.25" customHeight="1" x14ac:dyDescent="0.35">
      <c r="A426" s="1"/>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row>
    <row r="427" spans="1:29" ht="14.25" customHeight="1" x14ac:dyDescent="0.35">
      <c r="A427" s="1"/>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row>
    <row r="428" spans="1:29" ht="14.25" customHeight="1" x14ac:dyDescent="0.35">
      <c r="A428" s="1"/>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row>
    <row r="429" spans="1:29" ht="14.25" customHeight="1" x14ac:dyDescent="0.35">
      <c r="A429" s="1"/>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row>
    <row r="430" spans="1:29" ht="14.25" customHeight="1" x14ac:dyDescent="0.35">
      <c r="A430" s="1"/>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row>
    <row r="431" spans="1:29" ht="14.25" customHeight="1" x14ac:dyDescent="0.35">
      <c r="A431" s="1"/>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row>
    <row r="432" spans="1:29" ht="14.25" customHeight="1" x14ac:dyDescent="0.35">
      <c r="A432" s="1"/>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row>
    <row r="433" spans="1:29" ht="14.25" customHeight="1" x14ac:dyDescent="0.35">
      <c r="A433" s="1"/>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row>
    <row r="434" spans="1:29" ht="14.25" customHeight="1" x14ac:dyDescent="0.35">
      <c r="A434" s="1"/>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row>
    <row r="435" spans="1:29" ht="14.25" customHeight="1" x14ac:dyDescent="0.35">
      <c r="A435" s="1"/>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row>
    <row r="436" spans="1:29" ht="14.25" customHeight="1" x14ac:dyDescent="0.35">
      <c r="A436" s="1"/>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row>
    <row r="437" spans="1:29" ht="14.25" customHeight="1" x14ac:dyDescent="0.35">
      <c r="A437" s="1"/>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row>
    <row r="438" spans="1:29" ht="14.25" customHeight="1" x14ac:dyDescent="0.35">
      <c r="A438" s="1"/>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row>
    <row r="439" spans="1:29" ht="14.25" customHeight="1" x14ac:dyDescent="0.35">
      <c r="A439" s="1"/>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row>
    <row r="440" spans="1:29" ht="14.25" customHeight="1" x14ac:dyDescent="0.35">
      <c r="A440" s="1"/>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row>
    <row r="441" spans="1:29" ht="14.25" customHeight="1" x14ac:dyDescent="0.35">
      <c r="A441" s="1"/>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row>
    <row r="442" spans="1:29" ht="14.25" customHeight="1" x14ac:dyDescent="0.35">
      <c r="A442" s="1"/>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row>
    <row r="443" spans="1:29" ht="14.25" customHeight="1" x14ac:dyDescent="0.35">
      <c r="A443" s="1"/>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row>
    <row r="444" spans="1:29" ht="14.25" customHeight="1" x14ac:dyDescent="0.35">
      <c r="A444" s="1"/>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row>
    <row r="445" spans="1:29" ht="14.25" customHeight="1" x14ac:dyDescent="0.35">
      <c r="A445" s="1"/>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row>
    <row r="446" spans="1:29" ht="14.25" customHeight="1" x14ac:dyDescent="0.35">
      <c r="A446" s="1"/>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row>
    <row r="447" spans="1:29" ht="14.25" customHeight="1" x14ac:dyDescent="0.35">
      <c r="A447" s="1"/>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row>
    <row r="448" spans="1:29" ht="14.25" customHeight="1" x14ac:dyDescent="0.35">
      <c r="A448" s="1"/>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row>
    <row r="449" spans="1:29" ht="14.25" customHeight="1" x14ac:dyDescent="0.35">
      <c r="A449" s="1"/>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row>
    <row r="450" spans="1:29" ht="14.25" customHeight="1" x14ac:dyDescent="0.35">
      <c r="A450" s="1"/>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row>
    <row r="451" spans="1:29" ht="14.25" customHeight="1" x14ac:dyDescent="0.35">
      <c r="A451" s="1"/>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row>
    <row r="452" spans="1:29" ht="14.25" customHeight="1" x14ac:dyDescent="0.35">
      <c r="A452" s="1"/>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row>
    <row r="453" spans="1:29" ht="14.25" customHeight="1" x14ac:dyDescent="0.35">
      <c r="A453" s="1"/>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row>
    <row r="454" spans="1:29" ht="14.25" customHeight="1" x14ac:dyDescent="0.35">
      <c r="A454" s="1"/>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row>
    <row r="455" spans="1:29" ht="14.25" customHeight="1" x14ac:dyDescent="0.35">
      <c r="A455" s="1"/>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row>
    <row r="456" spans="1:29" ht="14.25" customHeight="1" x14ac:dyDescent="0.35">
      <c r="A456" s="1"/>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row>
    <row r="457" spans="1:29" ht="14.25" customHeight="1" x14ac:dyDescent="0.35">
      <c r="A457" s="1"/>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row>
    <row r="458" spans="1:29" ht="14.25" customHeight="1" x14ac:dyDescent="0.35">
      <c r="A458" s="1"/>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row>
    <row r="459" spans="1:29" ht="14.25" customHeight="1" x14ac:dyDescent="0.35">
      <c r="A459" s="1"/>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row>
    <row r="460" spans="1:29" ht="14.25" customHeight="1" x14ac:dyDescent="0.35">
      <c r="A460" s="1"/>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row>
    <row r="461" spans="1:29" ht="14.25" customHeight="1" x14ac:dyDescent="0.35">
      <c r="A461" s="1"/>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row>
    <row r="462" spans="1:29" ht="14.25" customHeight="1" x14ac:dyDescent="0.35">
      <c r="A462" s="1"/>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row>
    <row r="463" spans="1:29" ht="14.25" customHeight="1" x14ac:dyDescent="0.35">
      <c r="A463" s="1"/>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row>
    <row r="464" spans="1:29" ht="14.25" customHeight="1" x14ac:dyDescent="0.35">
      <c r="A464" s="1"/>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row>
    <row r="465" spans="1:29" ht="14.25" customHeight="1" x14ac:dyDescent="0.35">
      <c r="A465" s="1"/>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row>
    <row r="466" spans="1:29" ht="14.25" customHeight="1" x14ac:dyDescent="0.35">
      <c r="A466" s="1"/>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row>
    <row r="467" spans="1:29" ht="14.25" customHeight="1" x14ac:dyDescent="0.35">
      <c r="A467" s="1"/>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row>
    <row r="468" spans="1:29" ht="14.25" customHeight="1" x14ac:dyDescent="0.35">
      <c r="A468" s="1"/>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row>
    <row r="469" spans="1:29" ht="14.25" customHeight="1" x14ac:dyDescent="0.35">
      <c r="A469" s="1"/>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row>
    <row r="470" spans="1:29" ht="14.25" customHeight="1" x14ac:dyDescent="0.35">
      <c r="A470" s="1"/>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row>
    <row r="471" spans="1:29" ht="14.25" customHeight="1" x14ac:dyDescent="0.35">
      <c r="A471" s="1"/>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row>
    <row r="472" spans="1:29" ht="14.25" customHeight="1" x14ac:dyDescent="0.35">
      <c r="A472" s="1"/>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row>
    <row r="473" spans="1:29" ht="14.25" customHeight="1" x14ac:dyDescent="0.35">
      <c r="A473" s="1"/>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row>
    <row r="474" spans="1:29" ht="14.25" customHeight="1" x14ac:dyDescent="0.35">
      <c r="A474" s="1"/>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row>
    <row r="475" spans="1:29" ht="14.25" customHeight="1" x14ac:dyDescent="0.35">
      <c r="A475" s="1"/>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row>
    <row r="476" spans="1:29" ht="14.25" customHeight="1" x14ac:dyDescent="0.35">
      <c r="A476" s="1"/>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row>
    <row r="477" spans="1:29" ht="14.25" customHeight="1" x14ac:dyDescent="0.35">
      <c r="A477" s="1"/>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row>
    <row r="478" spans="1:29" ht="14.25" customHeight="1" x14ac:dyDescent="0.35">
      <c r="A478" s="1"/>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row>
    <row r="479" spans="1:29" ht="14.25" customHeight="1" x14ac:dyDescent="0.35">
      <c r="A479" s="1"/>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row>
    <row r="480" spans="1:29" ht="14.25" customHeight="1" x14ac:dyDescent="0.35">
      <c r="A480" s="1"/>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row>
    <row r="481" spans="1:29" ht="14.25" customHeight="1" x14ac:dyDescent="0.35">
      <c r="A481" s="1"/>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row>
    <row r="482" spans="1:29" ht="14.25" customHeight="1" x14ac:dyDescent="0.35">
      <c r="A482" s="1"/>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row>
    <row r="483" spans="1:29" ht="14.25" customHeight="1" x14ac:dyDescent="0.35">
      <c r="A483" s="1"/>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row>
    <row r="484" spans="1:29" ht="14.25" customHeight="1" x14ac:dyDescent="0.35">
      <c r="A484" s="1"/>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row>
    <row r="485" spans="1:29" ht="14.25" customHeight="1" x14ac:dyDescent="0.35">
      <c r="A485" s="1"/>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row>
    <row r="486" spans="1:29" ht="14.25" customHeight="1" x14ac:dyDescent="0.35">
      <c r="A486" s="1"/>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row>
    <row r="487" spans="1:29" ht="14.25" customHeight="1" x14ac:dyDescent="0.35">
      <c r="A487" s="1"/>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row>
    <row r="488" spans="1:29" ht="14.25" customHeight="1" x14ac:dyDescent="0.35">
      <c r="A488" s="1"/>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row>
    <row r="489" spans="1:29" ht="14.25" customHeight="1" x14ac:dyDescent="0.35">
      <c r="A489" s="1"/>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row>
    <row r="490" spans="1:29" ht="14.25" customHeight="1" x14ac:dyDescent="0.35">
      <c r="A490" s="1"/>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row>
    <row r="491" spans="1:29" ht="14.25" customHeight="1" x14ac:dyDescent="0.35">
      <c r="A491" s="1"/>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row>
    <row r="492" spans="1:29" ht="14.25" customHeight="1" x14ac:dyDescent="0.35">
      <c r="A492" s="1"/>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row>
    <row r="493" spans="1:29" ht="14.25" customHeight="1" x14ac:dyDescent="0.35">
      <c r="A493" s="1"/>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row>
    <row r="494" spans="1:29" ht="14.25" customHeight="1" x14ac:dyDescent="0.35">
      <c r="A494" s="1"/>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row>
    <row r="495" spans="1:29" ht="14.25" customHeight="1" x14ac:dyDescent="0.35">
      <c r="A495" s="1"/>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row>
    <row r="496" spans="1:29" ht="14.25" customHeight="1" x14ac:dyDescent="0.35">
      <c r="A496" s="1"/>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row>
    <row r="497" spans="1:29" ht="14.25" customHeight="1" x14ac:dyDescent="0.35">
      <c r="A497" s="1"/>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row>
    <row r="498" spans="1:29" ht="14.25" customHeight="1" x14ac:dyDescent="0.35">
      <c r="A498" s="1"/>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row>
    <row r="499" spans="1:29" ht="14.25" customHeight="1" x14ac:dyDescent="0.35">
      <c r="A499" s="1"/>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row>
    <row r="500" spans="1:29" ht="14.25" customHeight="1" x14ac:dyDescent="0.35">
      <c r="A500" s="1"/>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row>
    <row r="501" spans="1:29" ht="14.25" customHeight="1" x14ac:dyDescent="0.35">
      <c r="A501" s="1"/>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row>
    <row r="502" spans="1:29" ht="14.25" customHeight="1" x14ac:dyDescent="0.35">
      <c r="A502" s="1"/>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row>
    <row r="503" spans="1:29" ht="14.25" customHeight="1" x14ac:dyDescent="0.35">
      <c r="A503" s="1"/>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row>
    <row r="504" spans="1:29" ht="14.25" customHeight="1" x14ac:dyDescent="0.35">
      <c r="A504" s="1"/>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row>
    <row r="505" spans="1:29" ht="14.25" customHeight="1" x14ac:dyDescent="0.35">
      <c r="A505" s="1"/>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row>
    <row r="506" spans="1:29" ht="14.25" customHeight="1" x14ac:dyDescent="0.35">
      <c r="A506" s="1"/>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row>
    <row r="507" spans="1:29" ht="14.25" customHeight="1" x14ac:dyDescent="0.35">
      <c r="A507" s="1"/>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row>
    <row r="508" spans="1:29" ht="14.25" customHeight="1" x14ac:dyDescent="0.35">
      <c r="A508" s="1"/>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row>
    <row r="509" spans="1:29" ht="14.25" customHeight="1" x14ac:dyDescent="0.35">
      <c r="A509" s="1"/>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row>
    <row r="510" spans="1:29" ht="14.25" customHeight="1" x14ac:dyDescent="0.35">
      <c r="A510" s="1"/>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row>
    <row r="511" spans="1:29" ht="14.25" customHeight="1" x14ac:dyDescent="0.35">
      <c r="A511" s="1"/>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row>
    <row r="512" spans="1:29" ht="14.25" customHeight="1" x14ac:dyDescent="0.35">
      <c r="A512" s="1"/>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row>
    <row r="513" spans="1:29" ht="14.25" customHeight="1" x14ac:dyDescent="0.35">
      <c r="A513" s="1"/>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row>
    <row r="514" spans="1:29" ht="14.25" customHeight="1" x14ac:dyDescent="0.35">
      <c r="A514" s="1"/>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row>
    <row r="515" spans="1:29" ht="14.25" customHeight="1" x14ac:dyDescent="0.35">
      <c r="A515" s="1"/>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row>
    <row r="516" spans="1:29" ht="14.25" customHeight="1" x14ac:dyDescent="0.35">
      <c r="A516" s="1"/>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row>
    <row r="517" spans="1:29" ht="14.25" customHeight="1" x14ac:dyDescent="0.35">
      <c r="A517" s="1"/>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row>
    <row r="518" spans="1:29" ht="14.25" customHeight="1" x14ac:dyDescent="0.35">
      <c r="A518" s="1"/>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row>
    <row r="519" spans="1:29" ht="14.25" customHeight="1" x14ac:dyDescent="0.35">
      <c r="A519" s="1"/>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row>
    <row r="520" spans="1:29" ht="14.25" customHeight="1" x14ac:dyDescent="0.35">
      <c r="A520" s="1"/>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row>
    <row r="521" spans="1:29" ht="14.25" customHeight="1" x14ac:dyDescent="0.35">
      <c r="A521" s="1"/>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row>
    <row r="522" spans="1:29" ht="14.25" customHeight="1" x14ac:dyDescent="0.35">
      <c r="A522" s="1"/>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row>
    <row r="523" spans="1:29" ht="14.25" customHeight="1" x14ac:dyDescent="0.35">
      <c r="A523" s="1"/>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row>
    <row r="524" spans="1:29" ht="14.25" customHeight="1" x14ac:dyDescent="0.35">
      <c r="A524" s="1"/>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row>
    <row r="525" spans="1:29" ht="14.25" customHeight="1" x14ac:dyDescent="0.35">
      <c r="A525" s="1"/>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row>
    <row r="526" spans="1:29" ht="14.25" customHeight="1" x14ac:dyDescent="0.35">
      <c r="A526" s="1"/>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row>
    <row r="527" spans="1:29" ht="14.25" customHeight="1" x14ac:dyDescent="0.35">
      <c r="A527" s="1"/>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row>
    <row r="528" spans="1:29" ht="14.25" customHeight="1" x14ac:dyDescent="0.35">
      <c r="A528" s="1"/>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row>
    <row r="529" spans="1:29" ht="14.25" customHeight="1" x14ac:dyDescent="0.35">
      <c r="A529" s="1"/>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row>
    <row r="530" spans="1:29" ht="14.25" customHeight="1" x14ac:dyDescent="0.35">
      <c r="A530" s="1"/>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row>
    <row r="531" spans="1:29" ht="14.25" customHeight="1" x14ac:dyDescent="0.35">
      <c r="A531" s="1"/>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row>
    <row r="532" spans="1:29" ht="14.25" customHeight="1" x14ac:dyDescent="0.35">
      <c r="A532" s="1"/>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row>
    <row r="533" spans="1:29" ht="14.25" customHeight="1" x14ac:dyDescent="0.35">
      <c r="A533" s="1"/>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row>
    <row r="534" spans="1:29" ht="14.25" customHeight="1" x14ac:dyDescent="0.35">
      <c r="A534" s="1"/>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row>
    <row r="535" spans="1:29" ht="14.25" customHeight="1" x14ac:dyDescent="0.35">
      <c r="A535" s="1"/>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row>
    <row r="536" spans="1:29" ht="14.25" customHeight="1" x14ac:dyDescent="0.35">
      <c r="A536" s="1"/>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row>
    <row r="537" spans="1:29" ht="14.25" customHeight="1" x14ac:dyDescent="0.35">
      <c r="A537" s="1"/>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row>
    <row r="538" spans="1:29" ht="14.25" customHeight="1" x14ac:dyDescent="0.35">
      <c r="A538" s="1"/>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row>
    <row r="539" spans="1:29" ht="14.25" customHeight="1" x14ac:dyDescent="0.35">
      <c r="A539" s="1"/>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row>
    <row r="540" spans="1:29" ht="14.25" customHeight="1" x14ac:dyDescent="0.35">
      <c r="A540" s="1"/>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row>
    <row r="541" spans="1:29" ht="14.25" customHeight="1" x14ac:dyDescent="0.35">
      <c r="A541" s="1"/>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row>
    <row r="542" spans="1:29" ht="14.25" customHeight="1" x14ac:dyDescent="0.35">
      <c r="A542" s="1"/>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row>
    <row r="543" spans="1:29" ht="14.25" customHeight="1" x14ac:dyDescent="0.35">
      <c r="A543" s="1"/>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row>
    <row r="544" spans="1:29" ht="14.25" customHeight="1" x14ac:dyDescent="0.35">
      <c r="A544" s="1"/>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row>
    <row r="545" spans="1:29" ht="14.25" customHeight="1" x14ac:dyDescent="0.35">
      <c r="A545" s="1"/>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row>
    <row r="546" spans="1:29" ht="14.25" customHeight="1" x14ac:dyDescent="0.35">
      <c r="A546" s="1"/>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row>
    <row r="547" spans="1:29" ht="14.25" customHeight="1" x14ac:dyDescent="0.35">
      <c r="A547" s="1"/>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row>
    <row r="548" spans="1:29" ht="14.25" customHeight="1" x14ac:dyDescent="0.35">
      <c r="A548" s="1"/>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row>
    <row r="549" spans="1:29" ht="14.25" customHeight="1" x14ac:dyDescent="0.35">
      <c r="A549" s="1"/>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row>
    <row r="550" spans="1:29" ht="14.25" customHeight="1" x14ac:dyDescent="0.35">
      <c r="A550" s="1"/>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row>
    <row r="551" spans="1:29" ht="14.25" customHeight="1" x14ac:dyDescent="0.35">
      <c r="A551" s="1"/>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row>
    <row r="552" spans="1:29" ht="14.25" customHeight="1" x14ac:dyDescent="0.35">
      <c r="A552" s="1"/>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row>
    <row r="553" spans="1:29" ht="14.25" customHeight="1" x14ac:dyDescent="0.35">
      <c r="A553" s="1"/>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row>
    <row r="554" spans="1:29" ht="14.25" customHeight="1" x14ac:dyDescent="0.35">
      <c r="A554" s="1"/>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row>
    <row r="555" spans="1:29" ht="14.25" customHeight="1" x14ac:dyDescent="0.35">
      <c r="A555" s="1"/>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row>
    <row r="556" spans="1:29" ht="14.25" customHeight="1" x14ac:dyDescent="0.35">
      <c r="A556" s="1"/>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row>
    <row r="557" spans="1:29" ht="14.25" customHeight="1" x14ac:dyDescent="0.35">
      <c r="A557" s="1"/>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row>
    <row r="558" spans="1:29" ht="14.25" customHeight="1" x14ac:dyDescent="0.35">
      <c r="A558" s="1"/>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row>
    <row r="559" spans="1:29" ht="14.25" customHeight="1" x14ac:dyDescent="0.35">
      <c r="A559" s="1"/>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row>
    <row r="560" spans="1:29" ht="14.25" customHeight="1" x14ac:dyDescent="0.35">
      <c r="A560" s="1"/>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row>
    <row r="561" spans="1:29" ht="14.25" customHeight="1" x14ac:dyDescent="0.35">
      <c r="A561" s="1"/>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row>
    <row r="562" spans="1:29" ht="14.25" customHeight="1" x14ac:dyDescent="0.35">
      <c r="A562" s="1"/>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row>
    <row r="563" spans="1:29" ht="14.25" customHeight="1" x14ac:dyDescent="0.35">
      <c r="A563" s="1"/>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row>
    <row r="564" spans="1:29" ht="14.25" customHeight="1" x14ac:dyDescent="0.35">
      <c r="A564" s="1"/>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row>
    <row r="565" spans="1:29" ht="14.25" customHeight="1" x14ac:dyDescent="0.35">
      <c r="A565" s="1"/>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row>
    <row r="566" spans="1:29" ht="14.25" customHeight="1" x14ac:dyDescent="0.35">
      <c r="A566" s="1"/>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row>
    <row r="567" spans="1:29" ht="14.25" customHeight="1" x14ac:dyDescent="0.35">
      <c r="A567" s="1"/>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row>
    <row r="568" spans="1:29" ht="14.25" customHeight="1" x14ac:dyDescent="0.35">
      <c r="A568" s="1"/>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row>
    <row r="569" spans="1:29" ht="14.25" customHeight="1" x14ac:dyDescent="0.35">
      <c r="A569" s="1"/>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row>
    <row r="570" spans="1:29" ht="14.25" customHeight="1" x14ac:dyDescent="0.35">
      <c r="A570" s="1"/>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row>
    <row r="571" spans="1:29" ht="14.25" customHeight="1" x14ac:dyDescent="0.35">
      <c r="A571" s="1"/>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row>
    <row r="572" spans="1:29" ht="14.25" customHeight="1" x14ac:dyDescent="0.35">
      <c r="A572" s="1"/>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row>
    <row r="573" spans="1:29" ht="14.25" customHeight="1" x14ac:dyDescent="0.35">
      <c r="A573" s="1"/>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row>
    <row r="574" spans="1:29" ht="14.25" customHeight="1" x14ac:dyDescent="0.35">
      <c r="A574" s="1"/>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row>
    <row r="575" spans="1:29" ht="14.25" customHeight="1" x14ac:dyDescent="0.35">
      <c r="A575" s="1"/>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row>
    <row r="576" spans="1:29" ht="14.25" customHeight="1" x14ac:dyDescent="0.35">
      <c r="A576" s="1"/>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row>
    <row r="577" spans="1:29" ht="14.25" customHeight="1" x14ac:dyDescent="0.35">
      <c r="A577" s="1"/>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row>
    <row r="578" spans="1:29" ht="14.25" customHeight="1" x14ac:dyDescent="0.35">
      <c r="A578" s="1"/>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row>
    <row r="579" spans="1:29" ht="14.25" customHeight="1" x14ac:dyDescent="0.35">
      <c r="A579" s="1"/>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row>
    <row r="580" spans="1:29" ht="14.25" customHeight="1" x14ac:dyDescent="0.35">
      <c r="A580" s="1"/>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row>
    <row r="581" spans="1:29" ht="14.25" customHeight="1" x14ac:dyDescent="0.35">
      <c r="A581" s="1"/>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row>
    <row r="582" spans="1:29" ht="14.25" customHeight="1" x14ac:dyDescent="0.35">
      <c r="A582" s="1"/>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row>
    <row r="583" spans="1:29" ht="14.25" customHeight="1" x14ac:dyDescent="0.35">
      <c r="A583" s="1"/>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row>
    <row r="584" spans="1:29" ht="14.25" customHeight="1" x14ac:dyDescent="0.35">
      <c r="A584" s="1"/>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row>
    <row r="585" spans="1:29" ht="14.25" customHeight="1" x14ac:dyDescent="0.35">
      <c r="A585" s="1"/>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row>
    <row r="586" spans="1:29" ht="14.25" customHeight="1" x14ac:dyDescent="0.35">
      <c r="A586" s="1"/>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row>
    <row r="587" spans="1:29" ht="14.25" customHeight="1" x14ac:dyDescent="0.35">
      <c r="A587" s="1"/>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row>
    <row r="588" spans="1:29" ht="14.25" customHeight="1" x14ac:dyDescent="0.35">
      <c r="A588" s="1"/>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row>
    <row r="589" spans="1:29" ht="14.25" customHeight="1" x14ac:dyDescent="0.35">
      <c r="A589" s="1"/>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row>
    <row r="590" spans="1:29" ht="14.25" customHeight="1" x14ac:dyDescent="0.35">
      <c r="A590" s="1"/>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row>
    <row r="591" spans="1:29" ht="14.25" customHeight="1" x14ac:dyDescent="0.35">
      <c r="A591" s="1"/>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row>
    <row r="592" spans="1:29" ht="14.25" customHeight="1" x14ac:dyDescent="0.35">
      <c r="A592" s="1"/>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row>
    <row r="593" spans="1:29" ht="14.25" customHeight="1" x14ac:dyDescent="0.35">
      <c r="A593" s="1"/>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row>
    <row r="594" spans="1:29" ht="14.25" customHeight="1" x14ac:dyDescent="0.35">
      <c r="A594" s="1"/>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row>
    <row r="595" spans="1:29" ht="14.25" customHeight="1" x14ac:dyDescent="0.35">
      <c r="A595" s="1"/>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row>
    <row r="596" spans="1:29" ht="14.25" customHeight="1" x14ac:dyDescent="0.35">
      <c r="A596" s="1"/>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row>
    <row r="597" spans="1:29" ht="14.25" customHeight="1" x14ac:dyDescent="0.35">
      <c r="A597" s="1"/>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row>
    <row r="598" spans="1:29" ht="14.25" customHeight="1" x14ac:dyDescent="0.35">
      <c r="A598" s="1"/>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row>
    <row r="599" spans="1:29" ht="14.25" customHeight="1" x14ac:dyDescent="0.35">
      <c r="A599" s="1"/>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row>
    <row r="600" spans="1:29" ht="14.25" customHeight="1" x14ac:dyDescent="0.35">
      <c r="A600" s="1"/>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row>
    <row r="601" spans="1:29" ht="14.25" customHeight="1" x14ac:dyDescent="0.35">
      <c r="A601" s="1"/>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row>
    <row r="602" spans="1:29" ht="14.25" customHeight="1" x14ac:dyDescent="0.35">
      <c r="A602" s="1"/>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row>
    <row r="603" spans="1:29" ht="14.25" customHeight="1" x14ac:dyDescent="0.35">
      <c r="A603" s="1"/>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row>
    <row r="604" spans="1:29" ht="14.25" customHeight="1" x14ac:dyDescent="0.35">
      <c r="A604" s="1"/>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row>
    <row r="605" spans="1:29" ht="14.25" customHeight="1" x14ac:dyDescent="0.35">
      <c r="A605" s="1"/>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row>
    <row r="606" spans="1:29" ht="14.25" customHeight="1" x14ac:dyDescent="0.35">
      <c r="A606" s="1"/>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row>
    <row r="607" spans="1:29" ht="14.25" customHeight="1" x14ac:dyDescent="0.35">
      <c r="A607" s="1"/>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row>
    <row r="608" spans="1:29" ht="14.25" customHeight="1" x14ac:dyDescent="0.35">
      <c r="A608" s="1"/>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row>
    <row r="609" spans="1:29" ht="14.25" customHeight="1" x14ac:dyDescent="0.35">
      <c r="A609" s="1"/>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row>
    <row r="610" spans="1:29" ht="14.25" customHeight="1" x14ac:dyDescent="0.35">
      <c r="A610" s="1"/>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row>
    <row r="611" spans="1:29" ht="14.25" customHeight="1" x14ac:dyDescent="0.35">
      <c r="A611" s="1"/>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row>
    <row r="612" spans="1:29" ht="14.25" customHeight="1" x14ac:dyDescent="0.35">
      <c r="A612" s="1"/>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row>
    <row r="613" spans="1:29" ht="14.25" customHeight="1" x14ac:dyDescent="0.35">
      <c r="A613" s="1"/>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row>
    <row r="614" spans="1:29" ht="14.25" customHeight="1" x14ac:dyDescent="0.35">
      <c r="A614" s="1"/>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row>
    <row r="615" spans="1:29" ht="14.25" customHeight="1" x14ac:dyDescent="0.35">
      <c r="A615" s="1"/>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row>
    <row r="616" spans="1:29" ht="14.25" customHeight="1" x14ac:dyDescent="0.35">
      <c r="A616" s="1"/>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row>
    <row r="617" spans="1:29" ht="14.25" customHeight="1" x14ac:dyDescent="0.35">
      <c r="A617" s="1"/>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row>
    <row r="618" spans="1:29" ht="14.25" customHeight="1" x14ac:dyDescent="0.35">
      <c r="A618" s="1"/>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row>
    <row r="619" spans="1:29" ht="14.25" customHeight="1" x14ac:dyDescent="0.35">
      <c r="A619" s="1"/>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row>
    <row r="620" spans="1:29" ht="14.25" customHeight="1" x14ac:dyDescent="0.35">
      <c r="A620" s="1"/>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row>
    <row r="621" spans="1:29" ht="14.25" customHeight="1" x14ac:dyDescent="0.35">
      <c r="A621" s="1"/>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row>
    <row r="622" spans="1:29" ht="14.25" customHeight="1" x14ac:dyDescent="0.35">
      <c r="A622" s="1"/>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row>
    <row r="623" spans="1:29" ht="14.25" customHeight="1" x14ac:dyDescent="0.35">
      <c r="A623" s="1"/>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row>
    <row r="624" spans="1:29" ht="14.25" customHeight="1" x14ac:dyDescent="0.35">
      <c r="A624" s="1"/>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row>
    <row r="625" spans="1:29" ht="14.25" customHeight="1" x14ac:dyDescent="0.35">
      <c r="A625" s="1"/>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row>
    <row r="626" spans="1:29" ht="14.25" customHeight="1" x14ac:dyDescent="0.35">
      <c r="A626" s="1"/>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row>
    <row r="627" spans="1:29" ht="14.25" customHeight="1" x14ac:dyDescent="0.35">
      <c r="A627" s="1"/>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row>
    <row r="628" spans="1:29" ht="14.25" customHeight="1" x14ac:dyDescent="0.35">
      <c r="A628" s="1"/>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row>
    <row r="629" spans="1:29" ht="14.25" customHeight="1" x14ac:dyDescent="0.35">
      <c r="A629" s="1"/>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row>
    <row r="630" spans="1:29" ht="14.25" customHeight="1" x14ac:dyDescent="0.35">
      <c r="A630" s="1"/>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row>
    <row r="631" spans="1:29" ht="14.25" customHeight="1" x14ac:dyDescent="0.35">
      <c r="A631" s="1"/>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row>
    <row r="632" spans="1:29" ht="14.25" customHeight="1" x14ac:dyDescent="0.35">
      <c r="A632" s="1"/>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row>
    <row r="633" spans="1:29" ht="14.25" customHeight="1" x14ac:dyDescent="0.35">
      <c r="A633" s="1"/>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row>
    <row r="634" spans="1:29" ht="14.25" customHeight="1" x14ac:dyDescent="0.35">
      <c r="A634" s="1"/>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row>
    <row r="635" spans="1:29" ht="14.25" customHeight="1" x14ac:dyDescent="0.35">
      <c r="A635" s="1"/>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row>
    <row r="636" spans="1:29" ht="14.25" customHeight="1" x14ac:dyDescent="0.35">
      <c r="A636" s="1"/>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row>
    <row r="637" spans="1:29" ht="14.25" customHeight="1" x14ac:dyDescent="0.35">
      <c r="A637" s="1"/>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row>
    <row r="638" spans="1:29" ht="14.25" customHeight="1" x14ac:dyDescent="0.35">
      <c r="A638" s="1"/>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row>
    <row r="639" spans="1:29" ht="14.25" customHeight="1" x14ac:dyDescent="0.35">
      <c r="A639" s="1"/>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row>
    <row r="640" spans="1:29" ht="14.25" customHeight="1" x14ac:dyDescent="0.35">
      <c r="A640" s="1"/>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row>
    <row r="641" spans="1:29" ht="14.25" customHeight="1" x14ac:dyDescent="0.35">
      <c r="A641" s="1"/>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row>
    <row r="642" spans="1:29" ht="14.25" customHeight="1" x14ac:dyDescent="0.35">
      <c r="A642" s="1"/>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row>
    <row r="643" spans="1:29" ht="14.25" customHeight="1" x14ac:dyDescent="0.35">
      <c r="A643" s="1"/>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row>
    <row r="644" spans="1:29" ht="14.25" customHeight="1" x14ac:dyDescent="0.35">
      <c r="A644" s="1"/>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row>
    <row r="645" spans="1:29" ht="14.25" customHeight="1" x14ac:dyDescent="0.35">
      <c r="A645" s="1"/>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row>
    <row r="646" spans="1:29" ht="14.25" customHeight="1" x14ac:dyDescent="0.35">
      <c r="A646" s="1"/>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row>
    <row r="647" spans="1:29" ht="14.25" customHeight="1" x14ac:dyDescent="0.35">
      <c r="A647" s="1"/>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row>
    <row r="648" spans="1:29" ht="14.25" customHeight="1" x14ac:dyDescent="0.35">
      <c r="A648" s="1"/>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row>
    <row r="649" spans="1:29" ht="14.25" customHeight="1" x14ac:dyDescent="0.35">
      <c r="A649" s="1"/>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row>
    <row r="650" spans="1:29" ht="14.25" customHeight="1" x14ac:dyDescent="0.35">
      <c r="A650" s="1"/>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row>
    <row r="651" spans="1:29" ht="14.25" customHeight="1" x14ac:dyDescent="0.35">
      <c r="A651" s="1"/>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row>
    <row r="652" spans="1:29" ht="14.25" customHeight="1" x14ac:dyDescent="0.35">
      <c r="A652" s="1"/>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row>
    <row r="653" spans="1:29" ht="14.25" customHeight="1" x14ac:dyDescent="0.35">
      <c r="A653" s="1"/>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row>
    <row r="654" spans="1:29" ht="14.25" customHeight="1" x14ac:dyDescent="0.35">
      <c r="A654" s="1"/>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row>
    <row r="655" spans="1:29" ht="14.25" customHeight="1" x14ac:dyDescent="0.35">
      <c r="A655" s="1"/>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row>
    <row r="656" spans="1:29" ht="14.25" customHeight="1" x14ac:dyDescent="0.35">
      <c r="A656" s="1"/>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row>
    <row r="657" spans="1:29" ht="14.25" customHeight="1" x14ac:dyDescent="0.35">
      <c r="A657" s="1"/>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row>
    <row r="658" spans="1:29" ht="14.25" customHeight="1" x14ac:dyDescent="0.35">
      <c r="A658" s="1"/>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row>
    <row r="659" spans="1:29" ht="14.25" customHeight="1" x14ac:dyDescent="0.35">
      <c r="A659" s="1"/>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row>
    <row r="660" spans="1:29" ht="14.25" customHeight="1" x14ac:dyDescent="0.35">
      <c r="A660" s="1"/>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row>
    <row r="661" spans="1:29" ht="14.25" customHeight="1" x14ac:dyDescent="0.35">
      <c r="A661" s="1"/>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row>
    <row r="662" spans="1:29" ht="14.25" customHeight="1" x14ac:dyDescent="0.35">
      <c r="A662" s="1"/>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row>
    <row r="663" spans="1:29" ht="14.25" customHeight="1" x14ac:dyDescent="0.35">
      <c r="A663" s="1"/>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row>
    <row r="664" spans="1:29" ht="14.25" customHeight="1" x14ac:dyDescent="0.35">
      <c r="A664" s="1"/>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row>
    <row r="665" spans="1:29" ht="14.25" customHeight="1" x14ac:dyDescent="0.35">
      <c r="A665" s="1"/>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row>
    <row r="666" spans="1:29" ht="14.25" customHeight="1" x14ac:dyDescent="0.35">
      <c r="A666" s="1"/>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row>
    <row r="667" spans="1:29" ht="14.25" customHeight="1" x14ac:dyDescent="0.35">
      <c r="A667" s="1"/>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row>
    <row r="668" spans="1:29" ht="14.25" customHeight="1" x14ac:dyDescent="0.35">
      <c r="A668" s="1"/>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row>
    <row r="669" spans="1:29" ht="14.25" customHeight="1" x14ac:dyDescent="0.35">
      <c r="A669" s="1"/>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row>
    <row r="670" spans="1:29" ht="14.25" customHeight="1" x14ac:dyDescent="0.35">
      <c r="A670" s="1"/>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row>
    <row r="671" spans="1:29" ht="14.25" customHeight="1" x14ac:dyDescent="0.35">
      <c r="A671" s="1"/>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row>
    <row r="672" spans="1:29" ht="14.25" customHeight="1" x14ac:dyDescent="0.35">
      <c r="A672" s="1"/>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row>
    <row r="673" spans="1:29" ht="14.25" customHeight="1" x14ac:dyDescent="0.35">
      <c r="A673" s="1"/>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row>
    <row r="674" spans="1:29" ht="14.25" customHeight="1" x14ac:dyDescent="0.35">
      <c r="A674" s="1"/>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row>
    <row r="675" spans="1:29" ht="14.25" customHeight="1" x14ac:dyDescent="0.35">
      <c r="A675" s="1"/>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row>
    <row r="676" spans="1:29" ht="14.25" customHeight="1" x14ac:dyDescent="0.35">
      <c r="A676" s="1"/>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row>
    <row r="677" spans="1:29" ht="14.25" customHeight="1" x14ac:dyDescent="0.35">
      <c r="A677" s="1"/>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row>
    <row r="678" spans="1:29" ht="14.25" customHeight="1" x14ac:dyDescent="0.35">
      <c r="A678" s="1"/>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row>
    <row r="679" spans="1:29" ht="14.25" customHeight="1" x14ac:dyDescent="0.35">
      <c r="A679" s="1"/>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row>
    <row r="680" spans="1:29" ht="14.25" customHeight="1" x14ac:dyDescent="0.35">
      <c r="A680" s="1"/>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row>
    <row r="681" spans="1:29" ht="14.25" customHeight="1" x14ac:dyDescent="0.35">
      <c r="A681" s="1"/>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row>
    <row r="682" spans="1:29" ht="14.25" customHeight="1" x14ac:dyDescent="0.35">
      <c r="A682" s="1"/>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row>
    <row r="683" spans="1:29" ht="14.25" customHeight="1" x14ac:dyDescent="0.35">
      <c r="A683" s="1"/>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row>
    <row r="684" spans="1:29" ht="14.25" customHeight="1" x14ac:dyDescent="0.35">
      <c r="A684" s="1"/>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row>
    <row r="685" spans="1:29" ht="14.25" customHeight="1" x14ac:dyDescent="0.35">
      <c r="A685" s="1"/>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row>
    <row r="686" spans="1:29" ht="14.25" customHeight="1" x14ac:dyDescent="0.35">
      <c r="A686" s="1"/>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row>
    <row r="687" spans="1:29" ht="14.25" customHeight="1" x14ac:dyDescent="0.35">
      <c r="A687" s="1"/>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row>
    <row r="688" spans="1:29" ht="14.25" customHeight="1" x14ac:dyDescent="0.35">
      <c r="A688" s="1"/>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row>
    <row r="689" spans="1:29" ht="14.25" customHeight="1" x14ac:dyDescent="0.35">
      <c r="A689" s="1"/>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row>
    <row r="690" spans="1:29" ht="14.25" customHeight="1" x14ac:dyDescent="0.35">
      <c r="A690" s="1"/>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row>
    <row r="691" spans="1:29" ht="14.25" customHeight="1" x14ac:dyDescent="0.35">
      <c r="A691" s="1"/>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row>
    <row r="692" spans="1:29" ht="14.25" customHeight="1" x14ac:dyDescent="0.35">
      <c r="A692" s="1"/>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row>
    <row r="693" spans="1:29" ht="14.25" customHeight="1" x14ac:dyDescent="0.35">
      <c r="A693" s="1"/>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row>
    <row r="694" spans="1:29" ht="14.25" customHeight="1" x14ac:dyDescent="0.35">
      <c r="A694" s="1"/>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row>
    <row r="695" spans="1:29" ht="14.25" customHeight="1" x14ac:dyDescent="0.35">
      <c r="A695" s="1"/>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row>
    <row r="696" spans="1:29" ht="14.25" customHeight="1" x14ac:dyDescent="0.35">
      <c r="A696" s="1"/>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row>
    <row r="697" spans="1:29" ht="14.25" customHeight="1" x14ac:dyDescent="0.35">
      <c r="A697" s="1"/>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row>
    <row r="698" spans="1:29" ht="14.25" customHeight="1" x14ac:dyDescent="0.35">
      <c r="A698" s="1"/>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row>
    <row r="699" spans="1:29" ht="14.25" customHeight="1" x14ac:dyDescent="0.35">
      <c r="A699" s="1"/>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row>
    <row r="700" spans="1:29" ht="14.25" customHeight="1" x14ac:dyDescent="0.35">
      <c r="A700" s="1"/>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row>
    <row r="701" spans="1:29" ht="14.25" customHeight="1" x14ac:dyDescent="0.35">
      <c r="A701" s="1"/>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row>
    <row r="702" spans="1:29" ht="14.25" customHeight="1" x14ac:dyDescent="0.35">
      <c r="A702" s="1"/>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row>
    <row r="703" spans="1:29" ht="14.25" customHeight="1" x14ac:dyDescent="0.35">
      <c r="A703" s="1"/>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row>
    <row r="704" spans="1:29" ht="14.25" customHeight="1" x14ac:dyDescent="0.35">
      <c r="A704" s="1"/>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row>
    <row r="705" spans="1:29" ht="14.25" customHeight="1" x14ac:dyDescent="0.35">
      <c r="A705" s="1"/>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row>
    <row r="706" spans="1:29" ht="14.25" customHeight="1" x14ac:dyDescent="0.35">
      <c r="A706" s="1"/>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row>
    <row r="707" spans="1:29" ht="14.25" customHeight="1" x14ac:dyDescent="0.35">
      <c r="A707" s="1"/>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row>
    <row r="708" spans="1:29" ht="14.25" customHeight="1" x14ac:dyDescent="0.35">
      <c r="A708" s="1"/>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row>
    <row r="709" spans="1:29" ht="14.25" customHeight="1" x14ac:dyDescent="0.35">
      <c r="A709" s="1"/>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row>
    <row r="710" spans="1:29" ht="14.25" customHeight="1" x14ac:dyDescent="0.35">
      <c r="A710" s="1"/>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row>
    <row r="711" spans="1:29" ht="14.25" customHeight="1" x14ac:dyDescent="0.35">
      <c r="A711" s="1"/>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row>
    <row r="712" spans="1:29" ht="14.25" customHeight="1" x14ac:dyDescent="0.35">
      <c r="A712" s="1"/>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row>
    <row r="713" spans="1:29" ht="14.25" customHeight="1" x14ac:dyDescent="0.35">
      <c r="A713" s="1"/>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row>
    <row r="714" spans="1:29" ht="14.25" customHeight="1" x14ac:dyDescent="0.35">
      <c r="A714" s="1"/>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row>
    <row r="715" spans="1:29" ht="14.25" customHeight="1" x14ac:dyDescent="0.35">
      <c r="A715" s="1"/>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row>
    <row r="716" spans="1:29" ht="14.25" customHeight="1" x14ac:dyDescent="0.35">
      <c r="A716" s="1"/>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row>
    <row r="717" spans="1:29" ht="14.25" customHeight="1" x14ac:dyDescent="0.35">
      <c r="A717" s="1"/>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row>
    <row r="718" spans="1:29" ht="14.25" customHeight="1" x14ac:dyDescent="0.35">
      <c r="A718" s="1"/>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row>
    <row r="719" spans="1:29" ht="14.25" customHeight="1" x14ac:dyDescent="0.35">
      <c r="A719" s="1"/>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row>
    <row r="720" spans="1:29" ht="14.25" customHeight="1" x14ac:dyDescent="0.35">
      <c r="A720" s="1"/>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row>
    <row r="721" spans="1:29" ht="14.25" customHeight="1" x14ac:dyDescent="0.35">
      <c r="A721" s="1"/>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row>
    <row r="722" spans="1:29" ht="14.25" customHeight="1" x14ac:dyDescent="0.35">
      <c r="A722" s="1"/>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row>
    <row r="723" spans="1:29" ht="14.25" customHeight="1" x14ac:dyDescent="0.35">
      <c r="A723" s="1"/>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row>
    <row r="724" spans="1:29" ht="14.25" customHeight="1" x14ac:dyDescent="0.35">
      <c r="A724" s="1"/>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row>
    <row r="725" spans="1:29" ht="14.25" customHeight="1" x14ac:dyDescent="0.35">
      <c r="A725" s="1"/>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row>
    <row r="726" spans="1:29" ht="14.25" customHeight="1" x14ac:dyDescent="0.35">
      <c r="A726" s="1"/>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row>
    <row r="727" spans="1:29" ht="14.25" customHeight="1" x14ac:dyDescent="0.35">
      <c r="A727" s="1"/>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row>
    <row r="728" spans="1:29" ht="14.25" customHeight="1" x14ac:dyDescent="0.35">
      <c r="A728" s="1"/>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row>
    <row r="729" spans="1:29" ht="14.25" customHeight="1" x14ac:dyDescent="0.35">
      <c r="A729" s="1"/>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row>
    <row r="730" spans="1:29" ht="14.25" customHeight="1" x14ac:dyDescent="0.35">
      <c r="A730" s="1"/>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row>
    <row r="731" spans="1:29" ht="14.25" customHeight="1" x14ac:dyDescent="0.35">
      <c r="A731" s="1"/>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row>
    <row r="732" spans="1:29" ht="14.25" customHeight="1" x14ac:dyDescent="0.35">
      <c r="A732" s="1"/>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row>
    <row r="733" spans="1:29" ht="14.25" customHeight="1" x14ac:dyDescent="0.35">
      <c r="A733" s="1"/>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row>
    <row r="734" spans="1:29" ht="14.25" customHeight="1" x14ac:dyDescent="0.35">
      <c r="A734" s="1"/>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row>
    <row r="735" spans="1:29" ht="14.25" customHeight="1" x14ac:dyDescent="0.35">
      <c r="A735" s="1"/>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row>
    <row r="736" spans="1:29" ht="14.25" customHeight="1" x14ac:dyDescent="0.35">
      <c r="A736" s="1"/>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row>
    <row r="737" spans="1:29" ht="14.25" customHeight="1" x14ac:dyDescent="0.35">
      <c r="A737" s="1"/>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row>
    <row r="738" spans="1:29" ht="14.25" customHeight="1" x14ac:dyDescent="0.35">
      <c r="A738" s="1"/>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row>
    <row r="739" spans="1:29" ht="14.25" customHeight="1" x14ac:dyDescent="0.35">
      <c r="A739" s="1"/>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row>
    <row r="740" spans="1:29" ht="14.25" customHeight="1" x14ac:dyDescent="0.35">
      <c r="A740" s="1"/>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row>
    <row r="741" spans="1:29" ht="14.25" customHeight="1" x14ac:dyDescent="0.35">
      <c r="A741" s="1"/>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row>
    <row r="742" spans="1:29" ht="14.25" customHeight="1" x14ac:dyDescent="0.35">
      <c r="A742" s="1"/>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row>
    <row r="743" spans="1:29" ht="14.25" customHeight="1" x14ac:dyDescent="0.35">
      <c r="A743" s="1"/>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row>
    <row r="744" spans="1:29" ht="14.25" customHeight="1" x14ac:dyDescent="0.35">
      <c r="A744" s="1"/>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row>
    <row r="745" spans="1:29" ht="14.25" customHeight="1" x14ac:dyDescent="0.35">
      <c r="A745" s="1"/>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row>
    <row r="746" spans="1:29" ht="14.25" customHeight="1" x14ac:dyDescent="0.35">
      <c r="A746" s="1"/>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row>
    <row r="747" spans="1:29" ht="14.25" customHeight="1" x14ac:dyDescent="0.35">
      <c r="A747" s="1"/>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row>
    <row r="748" spans="1:29" ht="14.25" customHeight="1" x14ac:dyDescent="0.35">
      <c r="A748" s="1"/>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row>
    <row r="749" spans="1:29" ht="14.25" customHeight="1" x14ac:dyDescent="0.35">
      <c r="A749" s="1"/>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row>
    <row r="750" spans="1:29" ht="14.25" customHeight="1" x14ac:dyDescent="0.35">
      <c r="A750" s="1"/>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row>
    <row r="751" spans="1:29" ht="14.25" customHeight="1" x14ac:dyDescent="0.35">
      <c r="A751" s="1"/>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row>
    <row r="752" spans="1:29" ht="14.25" customHeight="1" x14ac:dyDescent="0.35">
      <c r="A752" s="1"/>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row>
    <row r="753" spans="1:29" ht="14.25" customHeight="1" x14ac:dyDescent="0.35">
      <c r="A753" s="1"/>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row>
    <row r="754" spans="1:29" ht="14.25" customHeight="1" x14ac:dyDescent="0.35">
      <c r="A754" s="1"/>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row>
    <row r="755" spans="1:29" ht="14.25" customHeight="1" x14ac:dyDescent="0.35">
      <c r="A755" s="1"/>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row>
    <row r="756" spans="1:29" ht="14.25" customHeight="1" x14ac:dyDescent="0.35">
      <c r="A756" s="1"/>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row>
    <row r="757" spans="1:29" ht="14.25" customHeight="1" x14ac:dyDescent="0.35">
      <c r="A757" s="1"/>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row>
    <row r="758" spans="1:29" ht="14.25" customHeight="1" x14ac:dyDescent="0.35">
      <c r="A758" s="1"/>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row>
    <row r="759" spans="1:29" ht="14.25" customHeight="1" x14ac:dyDescent="0.35">
      <c r="A759" s="1"/>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row>
    <row r="760" spans="1:29" ht="14.25" customHeight="1" x14ac:dyDescent="0.35">
      <c r="A760" s="1"/>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row>
    <row r="761" spans="1:29" ht="14.25" customHeight="1" x14ac:dyDescent="0.35">
      <c r="A761" s="1"/>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row>
    <row r="762" spans="1:29" ht="14.25" customHeight="1" x14ac:dyDescent="0.35">
      <c r="A762" s="1"/>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row>
    <row r="763" spans="1:29" ht="14.25" customHeight="1" x14ac:dyDescent="0.35">
      <c r="A763" s="1"/>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row>
    <row r="764" spans="1:29" ht="14.25" customHeight="1" x14ac:dyDescent="0.35">
      <c r="A764" s="1"/>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row>
    <row r="765" spans="1:29" ht="14.25" customHeight="1" x14ac:dyDescent="0.35">
      <c r="A765" s="1"/>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row>
    <row r="766" spans="1:29" ht="14.25" customHeight="1" x14ac:dyDescent="0.35">
      <c r="A766" s="1"/>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row>
    <row r="767" spans="1:29" ht="14.25" customHeight="1" x14ac:dyDescent="0.35">
      <c r="A767" s="1"/>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row>
    <row r="768" spans="1:29" ht="14.25" customHeight="1" x14ac:dyDescent="0.35">
      <c r="A768" s="1"/>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row>
    <row r="769" spans="1:29" ht="14.25" customHeight="1" x14ac:dyDescent="0.35">
      <c r="A769" s="1"/>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row>
    <row r="770" spans="1:29" ht="14.25" customHeight="1" x14ac:dyDescent="0.35">
      <c r="A770" s="1"/>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row>
    <row r="771" spans="1:29" ht="14.25" customHeight="1" x14ac:dyDescent="0.35">
      <c r="A771" s="1"/>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row>
    <row r="772" spans="1:29" ht="14.25" customHeight="1" x14ac:dyDescent="0.35">
      <c r="A772" s="1"/>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row>
    <row r="773" spans="1:29" ht="14.25" customHeight="1" x14ac:dyDescent="0.35">
      <c r="A773" s="1"/>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row>
    <row r="774" spans="1:29" ht="14.25" customHeight="1" x14ac:dyDescent="0.35">
      <c r="A774" s="1"/>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row>
    <row r="775" spans="1:29" ht="14.25" customHeight="1" x14ac:dyDescent="0.35">
      <c r="A775" s="1"/>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row>
    <row r="776" spans="1:29" ht="14.25" customHeight="1" x14ac:dyDescent="0.35">
      <c r="A776" s="1"/>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row>
    <row r="777" spans="1:29" ht="14.25" customHeight="1" x14ac:dyDescent="0.35">
      <c r="A777" s="1"/>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row>
    <row r="778" spans="1:29" ht="14.25" customHeight="1" x14ac:dyDescent="0.35">
      <c r="A778" s="1"/>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row>
    <row r="779" spans="1:29" ht="14.25" customHeight="1" x14ac:dyDescent="0.35">
      <c r="A779" s="1"/>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row>
    <row r="780" spans="1:29" ht="14.25" customHeight="1" x14ac:dyDescent="0.35">
      <c r="A780" s="1"/>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row>
    <row r="781" spans="1:29" ht="14.25" customHeight="1" x14ac:dyDescent="0.35">
      <c r="A781" s="1"/>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row>
    <row r="782" spans="1:29" ht="14.25" customHeight="1" x14ac:dyDescent="0.35">
      <c r="A782" s="1"/>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row>
    <row r="783" spans="1:29" ht="14.25" customHeight="1" x14ac:dyDescent="0.35">
      <c r="A783" s="1"/>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row>
    <row r="784" spans="1:29" ht="14.25" customHeight="1" x14ac:dyDescent="0.35">
      <c r="A784" s="1"/>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row>
    <row r="785" spans="1:29" ht="14.25" customHeight="1" x14ac:dyDescent="0.35">
      <c r="A785" s="1"/>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row>
    <row r="786" spans="1:29" ht="14.25" customHeight="1" x14ac:dyDescent="0.35">
      <c r="A786" s="1"/>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row>
    <row r="787" spans="1:29" ht="14.25" customHeight="1" x14ac:dyDescent="0.35">
      <c r="A787" s="1"/>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row>
    <row r="788" spans="1:29" ht="14.25" customHeight="1" x14ac:dyDescent="0.35">
      <c r="A788" s="1"/>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row>
    <row r="789" spans="1:29" ht="14.25" customHeight="1" x14ac:dyDescent="0.35">
      <c r="A789" s="1"/>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row>
    <row r="790" spans="1:29" ht="14.25" customHeight="1" x14ac:dyDescent="0.35">
      <c r="A790" s="1"/>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row>
    <row r="791" spans="1:29" ht="14.25" customHeight="1" x14ac:dyDescent="0.35">
      <c r="A791" s="1"/>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row>
    <row r="792" spans="1:29" ht="14.25" customHeight="1" x14ac:dyDescent="0.35">
      <c r="A792" s="1"/>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row>
    <row r="793" spans="1:29" ht="14.25" customHeight="1" x14ac:dyDescent="0.35">
      <c r="A793" s="1"/>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row>
    <row r="794" spans="1:29" ht="14.25" customHeight="1" x14ac:dyDescent="0.35">
      <c r="A794" s="1"/>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row>
    <row r="795" spans="1:29" ht="14.25" customHeight="1" x14ac:dyDescent="0.35">
      <c r="A795" s="1"/>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row>
    <row r="796" spans="1:29" ht="14.25" customHeight="1" x14ac:dyDescent="0.35">
      <c r="A796" s="1"/>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row>
    <row r="797" spans="1:29" ht="14.25" customHeight="1" x14ac:dyDescent="0.35">
      <c r="A797" s="1"/>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row>
    <row r="798" spans="1:29" ht="14.25" customHeight="1" x14ac:dyDescent="0.35">
      <c r="A798" s="1"/>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row>
    <row r="799" spans="1:29" ht="14.25" customHeight="1" x14ac:dyDescent="0.35">
      <c r="A799" s="1"/>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row>
    <row r="800" spans="1:29" ht="14.25" customHeight="1" x14ac:dyDescent="0.35">
      <c r="A800" s="1"/>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row>
    <row r="801" spans="1:29" ht="14.25" customHeight="1" x14ac:dyDescent="0.35">
      <c r="A801" s="1"/>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row>
    <row r="802" spans="1:29" ht="14.25" customHeight="1" x14ac:dyDescent="0.35">
      <c r="A802" s="1"/>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row>
    <row r="803" spans="1:29" ht="14.25" customHeight="1" x14ac:dyDescent="0.35">
      <c r="A803" s="1"/>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row>
    <row r="804" spans="1:29" ht="14.25" customHeight="1" x14ac:dyDescent="0.35">
      <c r="A804" s="1"/>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row>
    <row r="805" spans="1:29" ht="14.25" customHeight="1" x14ac:dyDescent="0.35">
      <c r="A805" s="1"/>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row>
    <row r="806" spans="1:29" ht="14.25" customHeight="1" x14ac:dyDescent="0.35">
      <c r="A806" s="1"/>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row>
    <row r="807" spans="1:29" ht="14.25" customHeight="1" x14ac:dyDescent="0.35">
      <c r="A807" s="1"/>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row>
    <row r="808" spans="1:29" ht="14.25" customHeight="1" x14ac:dyDescent="0.35">
      <c r="A808" s="1"/>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row>
    <row r="809" spans="1:29" ht="14.25" customHeight="1" x14ac:dyDescent="0.35">
      <c r="A809" s="1"/>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row>
    <row r="810" spans="1:29" ht="14.25" customHeight="1" x14ac:dyDescent="0.35">
      <c r="A810" s="1"/>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row>
    <row r="811" spans="1:29" ht="14.25" customHeight="1" x14ac:dyDescent="0.35">
      <c r="A811" s="1"/>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row>
    <row r="812" spans="1:29" ht="14.25" customHeight="1" x14ac:dyDescent="0.35">
      <c r="A812" s="1"/>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row>
    <row r="813" spans="1:29" ht="14.25" customHeight="1" x14ac:dyDescent="0.35">
      <c r="A813" s="1"/>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row>
    <row r="814" spans="1:29" ht="14.25" customHeight="1" x14ac:dyDescent="0.35">
      <c r="A814" s="1"/>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row>
    <row r="815" spans="1:29" ht="14.25" customHeight="1" x14ac:dyDescent="0.35">
      <c r="A815" s="1"/>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row>
    <row r="816" spans="1:29" ht="14.25" customHeight="1" x14ac:dyDescent="0.35">
      <c r="A816" s="1"/>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row>
    <row r="817" spans="1:29" ht="14.25" customHeight="1" x14ac:dyDescent="0.35">
      <c r="A817" s="1"/>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row>
    <row r="818" spans="1:29" ht="14.25" customHeight="1" x14ac:dyDescent="0.35">
      <c r="A818" s="1"/>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row>
    <row r="819" spans="1:29" ht="14.25" customHeight="1" x14ac:dyDescent="0.35">
      <c r="A819" s="1"/>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row>
    <row r="820" spans="1:29" ht="14.25" customHeight="1" x14ac:dyDescent="0.35">
      <c r="A820" s="1"/>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row>
    <row r="821" spans="1:29" ht="14.25" customHeight="1" x14ac:dyDescent="0.35">
      <c r="A821" s="1"/>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row>
    <row r="822" spans="1:29" ht="14.25" customHeight="1" x14ac:dyDescent="0.35">
      <c r="A822" s="1"/>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row>
    <row r="823" spans="1:29" ht="14.25" customHeight="1" x14ac:dyDescent="0.35">
      <c r="A823" s="1"/>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row>
    <row r="824" spans="1:29" ht="14.25" customHeight="1" x14ac:dyDescent="0.35">
      <c r="A824" s="1"/>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row>
    <row r="825" spans="1:29" ht="14.25" customHeight="1" x14ac:dyDescent="0.35">
      <c r="A825" s="1"/>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row>
    <row r="826" spans="1:29" ht="14.25" customHeight="1" x14ac:dyDescent="0.35">
      <c r="A826" s="1"/>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row>
    <row r="827" spans="1:29" ht="14.25" customHeight="1" x14ac:dyDescent="0.35">
      <c r="A827" s="1"/>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row>
    <row r="828" spans="1:29" ht="14.25" customHeight="1" x14ac:dyDescent="0.35">
      <c r="A828" s="1"/>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row>
    <row r="829" spans="1:29" ht="14.25" customHeight="1" x14ac:dyDescent="0.35">
      <c r="A829" s="1"/>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row>
    <row r="830" spans="1:29" ht="14.25" customHeight="1" x14ac:dyDescent="0.35">
      <c r="A830" s="1"/>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row>
    <row r="831" spans="1:29" ht="14.25" customHeight="1" x14ac:dyDescent="0.35">
      <c r="A831" s="1"/>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row>
    <row r="832" spans="1:29" ht="14.25" customHeight="1" x14ac:dyDescent="0.35">
      <c r="A832" s="1"/>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row>
    <row r="833" spans="1:29" ht="14.25" customHeight="1" x14ac:dyDescent="0.35">
      <c r="A833" s="1"/>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row>
    <row r="834" spans="1:29" ht="14.25" customHeight="1" x14ac:dyDescent="0.35">
      <c r="A834" s="1"/>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row>
    <row r="835" spans="1:29" ht="14.25" customHeight="1" x14ac:dyDescent="0.35">
      <c r="A835" s="1"/>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row>
    <row r="836" spans="1:29" ht="14.25" customHeight="1" x14ac:dyDescent="0.35">
      <c r="A836" s="1"/>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row>
    <row r="837" spans="1:29" ht="14.25" customHeight="1" x14ac:dyDescent="0.35">
      <c r="A837" s="1"/>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row>
    <row r="838" spans="1:29" ht="14.25" customHeight="1" x14ac:dyDescent="0.35">
      <c r="A838" s="1"/>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row>
    <row r="839" spans="1:29" ht="14.25" customHeight="1" x14ac:dyDescent="0.35">
      <c r="A839" s="1"/>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row>
    <row r="840" spans="1:29" ht="14.25" customHeight="1" x14ac:dyDescent="0.35">
      <c r="A840" s="1"/>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row>
    <row r="841" spans="1:29" ht="14.25" customHeight="1" x14ac:dyDescent="0.35">
      <c r="A841" s="1"/>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row>
    <row r="842" spans="1:29" ht="14.25" customHeight="1" x14ac:dyDescent="0.35">
      <c r="A842" s="1"/>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row>
    <row r="843" spans="1:29" ht="14.25" customHeight="1" x14ac:dyDescent="0.35">
      <c r="A843" s="1"/>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row>
    <row r="844" spans="1:29" ht="14.25" customHeight="1" x14ac:dyDescent="0.35">
      <c r="A844" s="1"/>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row>
    <row r="845" spans="1:29" ht="14.25" customHeight="1" x14ac:dyDescent="0.35">
      <c r="A845" s="1"/>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row>
    <row r="846" spans="1:29" ht="14.25" customHeight="1" x14ac:dyDescent="0.35">
      <c r="A846" s="1"/>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row>
    <row r="847" spans="1:29" ht="14.25" customHeight="1" x14ac:dyDescent="0.35">
      <c r="A847" s="1"/>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row>
    <row r="848" spans="1:29" ht="14.25" customHeight="1" x14ac:dyDescent="0.35">
      <c r="A848" s="1"/>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row>
    <row r="849" spans="1:29" ht="14.25" customHeight="1" x14ac:dyDescent="0.35">
      <c r="A849" s="1"/>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row>
    <row r="850" spans="1:29" ht="14.25" customHeight="1" x14ac:dyDescent="0.35">
      <c r="A850" s="1"/>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row>
    <row r="851" spans="1:29" ht="14.25" customHeight="1" x14ac:dyDescent="0.35">
      <c r="A851" s="1"/>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row>
    <row r="852" spans="1:29" ht="14.25" customHeight="1" x14ac:dyDescent="0.35">
      <c r="A852" s="1"/>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row>
    <row r="853" spans="1:29" ht="14.25" customHeight="1" x14ac:dyDescent="0.35">
      <c r="A853" s="1"/>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row>
    <row r="854" spans="1:29" ht="14.25" customHeight="1" x14ac:dyDescent="0.35">
      <c r="A854" s="1"/>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row>
    <row r="855" spans="1:29" ht="14.25" customHeight="1" x14ac:dyDescent="0.35">
      <c r="A855" s="1"/>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row>
    <row r="856" spans="1:29" ht="14.25" customHeight="1" x14ac:dyDescent="0.35">
      <c r="A856" s="1"/>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row>
    <row r="857" spans="1:29" ht="14.25" customHeight="1" x14ac:dyDescent="0.35">
      <c r="A857" s="1"/>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row>
    <row r="858" spans="1:29" ht="14.25" customHeight="1" x14ac:dyDescent="0.35">
      <c r="A858" s="1"/>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row>
    <row r="859" spans="1:29" ht="14.25" customHeight="1" x14ac:dyDescent="0.35">
      <c r="A859" s="1"/>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row>
    <row r="860" spans="1:29" ht="14.25" customHeight="1" x14ac:dyDescent="0.35">
      <c r="A860" s="1"/>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row>
    <row r="861" spans="1:29" ht="14.25" customHeight="1" x14ac:dyDescent="0.35">
      <c r="A861" s="1"/>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row>
    <row r="862" spans="1:29" ht="14.25" customHeight="1" x14ac:dyDescent="0.35">
      <c r="A862" s="1"/>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row>
    <row r="863" spans="1:29" ht="14.25" customHeight="1" x14ac:dyDescent="0.35">
      <c r="A863" s="1"/>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row>
    <row r="864" spans="1:29" ht="14.25" customHeight="1" x14ac:dyDescent="0.35">
      <c r="A864" s="1"/>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row>
    <row r="865" spans="1:29" ht="14.25" customHeight="1" x14ac:dyDescent="0.35">
      <c r="A865" s="1"/>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row>
    <row r="866" spans="1:29" ht="14.25" customHeight="1" x14ac:dyDescent="0.35">
      <c r="A866" s="1"/>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row>
    <row r="867" spans="1:29" ht="14.25" customHeight="1" x14ac:dyDescent="0.35">
      <c r="A867" s="1"/>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row>
    <row r="868" spans="1:29" ht="14.25" customHeight="1" x14ac:dyDescent="0.35">
      <c r="A868" s="1"/>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row>
    <row r="869" spans="1:29" ht="14.25" customHeight="1" x14ac:dyDescent="0.35">
      <c r="A869" s="1"/>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row>
    <row r="870" spans="1:29" ht="14.25" customHeight="1" x14ac:dyDescent="0.35">
      <c r="A870" s="1"/>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row>
    <row r="871" spans="1:29" ht="14.25" customHeight="1" x14ac:dyDescent="0.35">
      <c r="A871" s="1"/>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row>
    <row r="872" spans="1:29" ht="14.25" customHeight="1" x14ac:dyDescent="0.35">
      <c r="A872" s="1"/>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row>
    <row r="873" spans="1:29" ht="14.25" customHeight="1" x14ac:dyDescent="0.35">
      <c r="A873" s="1"/>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row>
    <row r="874" spans="1:29" ht="14.25" customHeight="1" x14ac:dyDescent="0.35">
      <c r="A874" s="1"/>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row>
    <row r="875" spans="1:29" ht="14.25" customHeight="1" x14ac:dyDescent="0.35">
      <c r="A875" s="1"/>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row>
    <row r="876" spans="1:29" ht="14.25" customHeight="1" x14ac:dyDescent="0.35">
      <c r="A876" s="1"/>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row>
    <row r="877" spans="1:29" ht="14.25" customHeight="1" x14ac:dyDescent="0.35">
      <c r="A877" s="1"/>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row>
    <row r="878" spans="1:29" ht="14.25" customHeight="1" x14ac:dyDescent="0.35">
      <c r="A878" s="1"/>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row>
    <row r="879" spans="1:29" ht="14.25" customHeight="1" x14ac:dyDescent="0.35">
      <c r="A879" s="1"/>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row>
    <row r="880" spans="1:29" ht="14.25" customHeight="1" x14ac:dyDescent="0.35">
      <c r="A880" s="1"/>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row>
    <row r="881" spans="1:29" ht="14.25" customHeight="1" x14ac:dyDescent="0.35">
      <c r="A881" s="1"/>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row>
    <row r="882" spans="1:29" ht="14.25" customHeight="1" x14ac:dyDescent="0.35">
      <c r="A882" s="1"/>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row>
    <row r="883" spans="1:29" ht="14.25" customHeight="1" x14ac:dyDescent="0.35">
      <c r="A883" s="1"/>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row>
    <row r="884" spans="1:29" ht="14.25" customHeight="1" x14ac:dyDescent="0.35">
      <c r="A884" s="1"/>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row>
    <row r="885" spans="1:29" ht="14.25" customHeight="1" x14ac:dyDescent="0.35">
      <c r="A885" s="1"/>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row>
    <row r="886" spans="1:29" ht="14.25" customHeight="1" x14ac:dyDescent="0.35">
      <c r="A886" s="1"/>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row>
    <row r="887" spans="1:29" ht="14.25" customHeight="1" x14ac:dyDescent="0.35">
      <c r="A887" s="1"/>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row>
    <row r="888" spans="1:29" ht="14.25" customHeight="1" x14ac:dyDescent="0.35">
      <c r="A888" s="1"/>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row>
    <row r="889" spans="1:29" ht="14.25" customHeight="1" x14ac:dyDescent="0.35">
      <c r="A889" s="1"/>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row>
    <row r="890" spans="1:29" ht="14.25" customHeight="1" x14ac:dyDescent="0.35">
      <c r="A890" s="1"/>
      <c r="B890" s="4"/>
      <c r="C890" s="4"/>
      <c r="D890" s="4"/>
      <c r="E890" s="4"/>
      <c r="F890" s="4"/>
      <c r="G890" s="4"/>
      <c r="H890" s="4"/>
      <c r="I890" s="4"/>
      <c r="J890" s="4"/>
      <c r="K890" s="4"/>
      <c r="L890" s="4"/>
      <c r="M890" s="4"/>
      <c r="N890" s="4"/>
      <c r="O890" s="4"/>
      <c r="P890" s="4"/>
      <c r="Q890" s="4"/>
      <c r="R890" s="4"/>
      <c r="S890" s="4"/>
      <c r="T890" s="4"/>
      <c r="U890" s="4"/>
      <c r="V890" s="4"/>
      <c r="W890" s="4"/>
      <c r="X890" s="4"/>
      <c r="Y890" s="4"/>
      <c r="Z890" s="4"/>
      <c r="AA890" s="4"/>
      <c r="AB890" s="4"/>
      <c r="AC890" s="4"/>
    </row>
    <row r="891" spans="1:29" ht="14.25" customHeight="1" x14ac:dyDescent="0.35">
      <c r="A891" s="1"/>
      <c r="B891" s="4"/>
      <c r="C891" s="4"/>
      <c r="D891" s="4"/>
      <c r="E891" s="4"/>
      <c r="F891" s="4"/>
      <c r="G891" s="4"/>
      <c r="H891" s="4"/>
      <c r="I891" s="4"/>
      <c r="J891" s="4"/>
      <c r="K891" s="4"/>
      <c r="L891" s="4"/>
      <c r="M891" s="4"/>
      <c r="N891" s="4"/>
      <c r="O891" s="4"/>
      <c r="P891" s="4"/>
      <c r="Q891" s="4"/>
      <c r="R891" s="4"/>
      <c r="S891" s="4"/>
      <c r="T891" s="4"/>
      <c r="U891" s="4"/>
      <c r="V891" s="4"/>
      <c r="W891" s="4"/>
      <c r="X891" s="4"/>
      <c r="Y891" s="4"/>
      <c r="Z891" s="4"/>
      <c r="AA891" s="4"/>
      <c r="AB891" s="4"/>
      <c r="AC891" s="4"/>
    </row>
    <row r="892" spans="1:29" ht="14.25" customHeight="1" x14ac:dyDescent="0.35">
      <c r="A892" s="1"/>
      <c r="B892" s="4"/>
      <c r="C892" s="4"/>
      <c r="D892" s="4"/>
      <c r="E892" s="4"/>
      <c r="F892" s="4"/>
      <c r="G892" s="4"/>
      <c r="H892" s="4"/>
      <c r="I892" s="4"/>
      <c r="J892" s="4"/>
      <c r="K892" s="4"/>
      <c r="L892" s="4"/>
      <c r="M892" s="4"/>
      <c r="N892" s="4"/>
      <c r="O892" s="4"/>
      <c r="P892" s="4"/>
      <c r="Q892" s="4"/>
      <c r="R892" s="4"/>
      <c r="S892" s="4"/>
      <c r="T892" s="4"/>
      <c r="U892" s="4"/>
      <c r="V892" s="4"/>
      <c r="W892" s="4"/>
      <c r="X892" s="4"/>
      <c r="Y892" s="4"/>
      <c r="Z892" s="4"/>
      <c r="AA892" s="4"/>
      <c r="AB892" s="4"/>
      <c r="AC892" s="4"/>
    </row>
    <row r="893" spans="1:29" ht="14.25" customHeight="1" x14ac:dyDescent="0.35">
      <c r="A893" s="1"/>
      <c r="B893" s="4"/>
      <c r="C893" s="4"/>
      <c r="D893" s="4"/>
      <c r="E893" s="4"/>
      <c r="F893" s="4"/>
      <c r="G893" s="4"/>
      <c r="H893" s="4"/>
      <c r="I893" s="4"/>
      <c r="J893" s="4"/>
      <c r="K893" s="4"/>
      <c r="L893" s="4"/>
      <c r="M893" s="4"/>
      <c r="N893" s="4"/>
      <c r="O893" s="4"/>
      <c r="P893" s="4"/>
      <c r="Q893" s="4"/>
      <c r="R893" s="4"/>
      <c r="S893" s="4"/>
      <c r="T893" s="4"/>
      <c r="U893" s="4"/>
      <c r="V893" s="4"/>
      <c r="W893" s="4"/>
      <c r="X893" s="4"/>
      <c r="Y893" s="4"/>
      <c r="Z893" s="4"/>
      <c r="AA893" s="4"/>
      <c r="AB893" s="4"/>
      <c r="AC893" s="4"/>
    </row>
    <row r="894" spans="1:29" ht="14.25" customHeight="1" x14ac:dyDescent="0.35">
      <c r="A894" s="1"/>
      <c r="B894" s="4"/>
      <c r="C894" s="4"/>
      <c r="D894" s="4"/>
      <c r="E894" s="4"/>
      <c r="F894" s="4"/>
      <c r="G894" s="4"/>
      <c r="H894" s="4"/>
      <c r="I894" s="4"/>
      <c r="J894" s="4"/>
      <c r="K894" s="4"/>
      <c r="L894" s="4"/>
      <c r="M894" s="4"/>
      <c r="N894" s="4"/>
      <c r="O894" s="4"/>
      <c r="P894" s="4"/>
      <c r="Q894" s="4"/>
      <c r="R894" s="4"/>
      <c r="S894" s="4"/>
      <c r="T894" s="4"/>
      <c r="U894" s="4"/>
      <c r="V894" s="4"/>
      <c r="W894" s="4"/>
      <c r="X894" s="4"/>
      <c r="Y894" s="4"/>
      <c r="Z894" s="4"/>
      <c r="AA894" s="4"/>
      <c r="AB894" s="4"/>
      <c r="AC894" s="4"/>
    </row>
    <row r="895" spans="1:29" ht="14.25" customHeight="1" x14ac:dyDescent="0.35">
      <c r="A895" s="1"/>
      <c r="B895" s="4"/>
      <c r="C895" s="4"/>
      <c r="D895" s="4"/>
      <c r="E895" s="4"/>
      <c r="F895" s="4"/>
      <c r="G895" s="4"/>
      <c r="H895" s="4"/>
      <c r="I895" s="4"/>
      <c r="J895" s="4"/>
      <c r="K895" s="4"/>
      <c r="L895" s="4"/>
      <c r="M895" s="4"/>
      <c r="N895" s="4"/>
      <c r="O895" s="4"/>
      <c r="P895" s="4"/>
      <c r="Q895" s="4"/>
      <c r="R895" s="4"/>
      <c r="S895" s="4"/>
      <c r="T895" s="4"/>
      <c r="U895" s="4"/>
      <c r="V895" s="4"/>
      <c r="W895" s="4"/>
      <c r="X895" s="4"/>
      <c r="Y895" s="4"/>
      <c r="Z895" s="4"/>
      <c r="AA895" s="4"/>
      <c r="AB895" s="4"/>
      <c r="AC895" s="4"/>
    </row>
    <row r="896" spans="1:29" ht="14.25" customHeight="1" x14ac:dyDescent="0.35">
      <c r="A896" s="1"/>
      <c r="B896" s="4"/>
      <c r="C896" s="4"/>
      <c r="D896" s="4"/>
      <c r="E896" s="4"/>
      <c r="F896" s="4"/>
      <c r="G896" s="4"/>
      <c r="H896" s="4"/>
      <c r="I896" s="4"/>
      <c r="J896" s="4"/>
      <c r="K896" s="4"/>
      <c r="L896" s="4"/>
      <c r="M896" s="4"/>
      <c r="N896" s="4"/>
      <c r="O896" s="4"/>
      <c r="P896" s="4"/>
      <c r="Q896" s="4"/>
      <c r="R896" s="4"/>
      <c r="S896" s="4"/>
      <c r="T896" s="4"/>
      <c r="U896" s="4"/>
      <c r="V896" s="4"/>
      <c r="W896" s="4"/>
      <c r="X896" s="4"/>
      <c r="Y896" s="4"/>
      <c r="Z896" s="4"/>
      <c r="AA896" s="4"/>
      <c r="AB896" s="4"/>
      <c r="AC896" s="4"/>
    </row>
    <row r="897" spans="1:29" ht="14.25" customHeight="1" x14ac:dyDescent="0.35">
      <c r="A897" s="1"/>
      <c r="B897" s="4"/>
      <c r="C897" s="4"/>
      <c r="D897" s="4"/>
      <c r="E897" s="4"/>
      <c r="F897" s="4"/>
      <c r="G897" s="4"/>
      <c r="H897" s="4"/>
      <c r="I897" s="4"/>
      <c r="J897" s="4"/>
      <c r="K897" s="4"/>
      <c r="L897" s="4"/>
      <c r="M897" s="4"/>
      <c r="N897" s="4"/>
      <c r="O897" s="4"/>
      <c r="P897" s="4"/>
      <c r="Q897" s="4"/>
      <c r="R897" s="4"/>
      <c r="S897" s="4"/>
      <c r="T897" s="4"/>
      <c r="U897" s="4"/>
      <c r="V897" s="4"/>
      <c r="W897" s="4"/>
      <c r="X897" s="4"/>
      <c r="Y897" s="4"/>
      <c r="Z897" s="4"/>
      <c r="AA897" s="4"/>
      <c r="AB897" s="4"/>
      <c r="AC897" s="4"/>
    </row>
    <row r="898" spans="1:29" ht="14.25" customHeight="1" x14ac:dyDescent="0.35">
      <c r="A898" s="1"/>
      <c r="B898" s="4"/>
      <c r="C898" s="4"/>
      <c r="D898" s="4"/>
      <c r="E898" s="4"/>
      <c r="F898" s="4"/>
      <c r="G898" s="4"/>
      <c r="H898" s="4"/>
      <c r="I898" s="4"/>
      <c r="J898" s="4"/>
      <c r="K898" s="4"/>
      <c r="L898" s="4"/>
      <c r="M898" s="4"/>
      <c r="N898" s="4"/>
      <c r="O898" s="4"/>
      <c r="P898" s="4"/>
      <c r="Q898" s="4"/>
      <c r="R898" s="4"/>
      <c r="S898" s="4"/>
      <c r="T898" s="4"/>
      <c r="U898" s="4"/>
      <c r="V898" s="4"/>
      <c r="W898" s="4"/>
      <c r="X898" s="4"/>
      <c r="Y898" s="4"/>
      <c r="Z898" s="4"/>
      <c r="AA898" s="4"/>
      <c r="AB898" s="4"/>
      <c r="AC898" s="4"/>
    </row>
    <row r="899" spans="1:29" ht="14.25" customHeight="1" x14ac:dyDescent="0.35">
      <c r="A899" s="1"/>
      <c r="B899" s="4"/>
      <c r="C899" s="4"/>
      <c r="D899" s="4"/>
      <c r="E899" s="4"/>
      <c r="F899" s="4"/>
      <c r="G899" s="4"/>
      <c r="H899" s="4"/>
      <c r="I899" s="4"/>
      <c r="J899" s="4"/>
      <c r="K899" s="4"/>
      <c r="L899" s="4"/>
      <c r="M899" s="4"/>
      <c r="N899" s="4"/>
      <c r="O899" s="4"/>
      <c r="P899" s="4"/>
      <c r="Q899" s="4"/>
      <c r="R899" s="4"/>
      <c r="S899" s="4"/>
      <c r="T899" s="4"/>
      <c r="U899" s="4"/>
      <c r="V899" s="4"/>
      <c r="W899" s="4"/>
      <c r="X899" s="4"/>
      <c r="Y899" s="4"/>
      <c r="Z899" s="4"/>
      <c r="AA899" s="4"/>
      <c r="AB899" s="4"/>
      <c r="AC899" s="4"/>
    </row>
    <row r="900" spans="1:29" ht="14.25" customHeight="1" x14ac:dyDescent="0.35">
      <c r="A900" s="1"/>
      <c r="B900" s="4"/>
      <c r="C900" s="4"/>
      <c r="D900" s="4"/>
      <c r="E900" s="4"/>
      <c r="F900" s="4"/>
      <c r="G900" s="4"/>
      <c r="H900" s="4"/>
      <c r="I900" s="4"/>
      <c r="J900" s="4"/>
      <c r="K900" s="4"/>
      <c r="L900" s="4"/>
      <c r="M900" s="4"/>
      <c r="N900" s="4"/>
      <c r="O900" s="4"/>
      <c r="P900" s="4"/>
      <c r="Q900" s="4"/>
      <c r="R900" s="4"/>
      <c r="S900" s="4"/>
      <c r="T900" s="4"/>
      <c r="U900" s="4"/>
      <c r="V900" s="4"/>
      <c r="W900" s="4"/>
      <c r="X900" s="4"/>
      <c r="Y900" s="4"/>
      <c r="Z900" s="4"/>
      <c r="AA900" s="4"/>
      <c r="AB900" s="4"/>
      <c r="AC900" s="4"/>
    </row>
    <row r="901" spans="1:29" ht="14.25" customHeight="1" x14ac:dyDescent="0.35">
      <c r="A901" s="1"/>
      <c r="B901" s="4"/>
      <c r="C901" s="4"/>
      <c r="D901" s="4"/>
      <c r="E901" s="4"/>
      <c r="F901" s="4"/>
      <c r="G901" s="4"/>
      <c r="H901" s="4"/>
      <c r="I901" s="4"/>
      <c r="J901" s="4"/>
      <c r="K901" s="4"/>
      <c r="L901" s="4"/>
      <c r="M901" s="4"/>
      <c r="N901" s="4"/>
      <c r="O901" s="4"/>
      <c r="P901" s="4"/>
      <c r="Q901" s="4"/>
      <c r="R901" s="4"/>
      <c r="S901" s="4"/>
      <c r="T901" s="4"/>
      <c r="U901" s="4"/>
      <c r="V901" s="4"/>
      <c r="W901" s="4"/>
      <c r="X901" s="4"/>
      <c r="Y901" s="4"/>
      <c r="Z901" s="4"/>
      <c r="AA901" s="4"/>
      <c r="AB901" s="4"/>
      <c r="AC901" s="4"/>
    </row>
    <row r="902" spans="1:29" ht="14.25" customHeight="1" x14ac:dyDescent="0.35">
      <c r="A902" s="1"/>
      <c r="B902" s="4"/>
      <c r="C902" s="4"/>
      <c r="D902" s="4"/>
      <c r="E902" s="4"/>
      <c r="F902" s="4"/>
      <c r="G902" s="4"/>
      <c r="H902" s="4"/>
      <c r="I902" s="4"/>
      <c r="J902" s="4"/>
      <c r="K902" s="4"/>
      <c r="L902" s="4"/>
      <c r="M902" s="4"/>
      <c r="N902" s="4"/>
      <c r="O902" s="4"/>
      <c r="P902" s="4"/>
      <c r="Q902" s="4"/>
      <c r="R902" s="4"/>
      <c r="S902" s="4"/>
      <c r="T902" s="4"/>
      <c r="U902" s="4"/>
      <c r="V902" s="4"/>
      <c r="W902" s="4"/>
      <c r="X902" s="4"/>
      <c r="Y902" s="4"/>
      <c r="Z902" s="4"/>
      <c r="AA902" s="4"/>
      <c r="AB902" s="4"/>
      <c r="AC902" s="4"/>
    </row>
    <row r="903" spans="1:29" ht="14.25" customHeight="1" x14ac:dyDescent="0.35">
      <c r="A903" s="1"/>
      <c r="B903" s="4"/>
      <c r="C903" s="4"/>
      <c r="D903" s="4"/>
      <c r="E903" s="4"/>
      <c r="F903" s="4"/>
      <c r="G903" s="4"/>
      <c r="H903" s="4"/>
      <c r="I903" s="4"/>
      <c r="J903" s="4"/>
      <c r="K903" s="4"/>
      <c r="L903" s="4"/>
      <c r="M903" s="4"/>
      <c r="N903" s="4"/>
      <c r="O903" s="4"/>
      <c r="P903" s="4"/>
      <c r="Q903" s="4"/>
      <c r="R903" s="4"/>
      <c r="S903" s="4"/>
      <c r="T903" s="4"/>
      <c r="U903" s="4"/>
      <c r="V903" s="4"/>
      <c r="W903" s="4"/>
      <c r="X903" s="4"/>
      <c r="Y903" s="4"/>
      <c r="Z903" s="4"/>
      <c r="AA903" s="4"/>
      <c r="AB903" s="4"/>
      <c r="AC903" s="4"/>
    </row>
    <row r="904" spans="1:29" ht="14.25" customHeight="1" x14ac:dyDescent="0.35">
      <c r="A904" s="1"/>
      <c r="B904" s="4"/>
      <c r="C904" s="4"/>
      <c r="D904" s="4"/>
      <c r="E904" s="4"/>
      <c r="F904" s="4"/>
      <c r="G904" s="4"/>
      <c r="H904" s="4"/>
      <c r="I904" s="4"/>
      <c r="J904" s="4"/>
      <c r="K904" s="4"/>
      <c r="L904" s="4"/>
      <c r="M904" s="4"/>
      <c r="N904" s="4"/>
      <c r="O904" s="4"/>
      <c r="P904" s="4"/>
      <c r="Q904" s="4"/>
      <c r="R904" s="4"/>
      <c r="S904" s="4"/>
      <c r="T904" s="4"/>
      <c r="U904" s="4"/>
      <c r="V904" s="4"/>
      <c r="W904" s="4"/>
      <c r="X904" s="4"/>
      <c r="Y904" s="4"/>
      <c r="Z904" s="4"/>
      <c r="AA904" s="4"/>
      <c r="AB904" s="4"/>
      <c r="AC904" s="4"/>
    </row>
    <row r="905" spans="1:29" ht="14.25" customHeight="1" x14ac:dyDescent="0.35">
      <c r="A905" s="1"/>
      <c r="B905" s="4"/>
      <c r="C905" s="4"/>
      <c r="D905" s="4"/>
      <c r="E905" s="4"/>
      <c r="F905" s="4"/>
      <c r="G905" s="4"/>
      <c r="H905" s="4"/>
      <c r="I905" s="4"/>
      <c r="J905" s="4"/>
      <c r="K905" s="4"/>
      <c r="L905" s="4"/>
      <c r="M905" s="4"/>
      <c r="N905" s="4"/>
      <c r="O905" s="4"/>
      <c r="P905" s="4"/>
      <c r="Q905" s="4"/>
      <c r="R905" s="4"/>
      <c r="S905" s="4"/>
      <c r="T905" s="4"/>
      <c r="U905" s="4"/>
      <c r="V905" s="4"/>
      <c r="W905" s="4"/>
      <c r="X905" s="4"/>
      <c r="Y905" s="4"/>
      <c r="Z905" s="4"/>
      <c r="AA905" s="4"/>
      <c r="AB905" s="4"/>
      <c r="AC905" s="4"/>
    </row>
    <row r="906" spans="1:29" ht="14.25" customHeight="1" x14ac:dyDescent="0.35">
      <c r="A906" s="1"/>
      <c r="B906" s="4"/>
      <c r="C906" s="4"/>
      <c r="D906" s="4"/>
      <c r="E906" s="4"/>
      <c r="F906" s="4"/>
      <c r="G906" s="4"/>
      <c r="H906" s="4"/>
      <c r="I906" s="4"/>
      <c r="J906" s="4"/>
      <c r="K906" s="4"/>
      <c r="L906" s="4"/>
      <c r="M906" s="4"/>
      <c r="N906" s="4"/>
      <c r="O906" s="4"/>
      <c r="P906" s="4"/>
      <c r="Q906" s="4"/>
      <c r="R906" s="4"/>
      <c r="S906" s="4"/>
      <c r="T906" s="4"/>
      <c r="U906" s="4"/>
      <c r="V906" s="4"/>
      <c r="W906" s="4"/>
      <c r="X906" s="4"/>
      <c r="Y906" s="4"/>
      <c r="Z906" s="4"/>
      <c r="AA906" s="4"/>
      <c r="AB906" s="4"/>
      <c r="AC906" s="4"/>
    </row>
    <row r="907" spans="1:29" ht="14.25" customHeight="1" x14ac:dyDescent="0.35">
      <c r="A907" s="1"/>
      <c r="B907" s="4"/>
      <c r="C907" s="4"/>
      <c r="D907" s="4"/>
      <c r="E907" s="4"/>
      <c r="F907" s="4"/>
      <c r="G907" s="4"/>
      <c r="H907" s="4"/>
      <c r="I907" s="4"/>
      <c r="J907" s="4"/>
      <c r="K907" s="4"/>
      <c r="L907" s="4"/>
      <c r="M907" s="4"/>
      <c r="N907" s="4"/>
      <c r="O907" s="4"/>
      <c r="P907" s="4"/>
      <c r="Q907" s="4"/>
      <c r="R907" s="4"/>
      <c r="S907" s="4"/>
      <c r="T907" s="4"/>
      <c r="U907" s="4"/>
      <c r="V907" s="4"/>
      <c r="W907" s="4"/>
      <c r="X907" s="4"/>
      <c r="Y907" s="4"/>
      <c r="Z907" s="4"/>
      <c r="AA907" s="4"/>
      <c r="AB907" s="4"/>
      <c r="AC907" s="4"/>
    </row>
    <row r="908" spans="1:29" ht="14.25" customHeight="1" x14ac:dyDescent="0.35">
      <c r="A908" s="1"/>
      <c r="B908" s="4"/>
      <c r="C908" s="4"/>
      <c r="D908" s="4"/>
      <c r="E908" s="4"/>
      <c r="F908" s="4"/>
      <c r="G908" s="4"/>
      <c r="H908" s="4"/>
      <c r="I908" s="4"/>
      <c r="J908" s="4"/>
      <c r="K908" s="4"/>
      <c r="L908" s="4"/>
      <c r="M908" s="4"/>
      <c r="N908" s="4"/>
      <c r="O908" s="4"/>
      <c r="P908" s="4"/>
      <c r="Q908" s="4"/>
      <c r="R908" s="4"/>
      <c r="S908" s="4"/>
      <c r="T908" s="4"/>
      <c r="U908" s="4"/>
      <c r="V908" s="4"/>
      <c r="W908" s="4"/>
      <c r="X908" s="4"/>
      <c r="Y908" s="4"/>
      <c r="Z908" s="4"/>
      <c r="AA908" s="4"/>
      <c r="AB908" s="4"/>
      <c r="AC908" s="4"/>
    </row>
    <row r="909" spans="1:29" ht="14.25" customHeight="1" x14ac:dyDescent="0.35">
      <c r="A909" s="1"/>
      <c r="B909" s="4"/>
      <c r="C909" s="4"/>
      <c r="D909" s="4"/>
      <c r="E909" s="4"/>
      <c r="F909" s="4"/>
      <c r="G909" s="4"/>
      <c r="H909" s="4"/>
      <c r="I909" s="4"/>
      <c r="J909" s="4"/>
      <c r="K909" s="4"/>
      <c r="L909" s="4"/>
      <c r="M909" s="4"/>
      <c r="N909" s="4"/>
      <c r="O909" s="4"/>
      <c r="P909" s="4"/>
      <c r="Q909" s="4"/>
      <c r="R909" s="4"/>
      <c r="S909" s="4"/>
      <c r="T909" s="4"/>
      <c r="U909" s="4"/>
      <c r="V909" s="4"/>
      <c r="W909" s="4"/>
      <c r="X909" s="4"/>
      <c r="Y909" s="4"/>
      <c r="Z909" s="4"/>
      <c r="AA909" s="4"/>
      <c r="AB909" s="4"/>
      <c r="AC909" s="4"/>
    </row>
    <row r="910" spans="1:29" ht="14.25" customHeight="1" x14ac:dyDescent="0.35">
      <c r="A910" s="1"/>
      <c r="B910" s="4"/>
      <c r="C910" s="4"/>
      <c r="D910" s="4"/>
      <c r="E910" s="4"/>
      <c r="F910" s="4"/>
      <c r="G910" s="4"/>
      <c r="H910" s="4"/>
      <c r="I910" s="4"/>
      <c r="J910" s="4"/>
      <c r="K910" s="4"/>
      <c r="L910" s="4"/>
      <c r="M910" s="4"/>
      <c r="N910" s="4"/>
      <c r="O910" s="4"/>
      <c r="P910" s="4"/>
      <c r="Q910" s="4"/>
      <c r="R910" s="4"/>
      <c r="S910" s="4"/>
      <c r="T910" s="4"/>
      <c r="U910" s="4"/>
      <c r="V910" s="4"/>
      <c r="W910" s="4"/>
      <c r="X910" s="4"/>
      <c r="Y910" s="4"/>
      <c r="Z910" s="4"/>
      <c r="AA910" s="4"/>
      <c r="AB910" s="4"/>
      <c r="AC910" s="4"/>
    </row>
    <row r="911" spans="1:29" ht="14.25" customHeight="1" x14ac:dyDescent="0.35">
      <c r="A911" s="1"/>
      <c r="B911" s="4"/>
      <c r="C911" s="4"/>
      <c r="D911" s="4"/>
      <c r="E911" s="4"/>
      <c r="F911" s="4"/>
      <c r="G911" s="4"/>
      <c r="H911" s="4"/>
      <c r="I911" s="4"/>
      <c r="J911" s="4"/>
      <c r="K911" s="4"/>
      <c r="L911" s="4"/>
      <c r="M911" s="4"/>
      <c r="N911" s="4"/>
      <c r="O911" s="4"/>
      <c r="P911" s="4"/>
      <c r="Q911" s="4"/>
      <c r="R911" s="4"/>
      <c r="S911" s="4"/>
      <c r="T911" s="4"/>
      <c r="U911" s="4"/>
      <c r="V911" s="4"/>
      <c r="W911" s="4"/>
      <c r="X911" s="4"/>
      <c r="Y911" s="4"/>
      <c r="Z911" s="4"/>
      <c r="AA911" s="4"/>
      <c r="AB911" s="4"/>
      <c r="AC911" s="4"/>
    </row>
    <row r="912" spans="1:29" ht="14.25" customHeight="1" x14ac:dyDescent="0.35">
      <c r="A912" s="1"/>
      <c r="B912" s="4"/>
      <c r="C912" s="4"/>
      <c r="D912" s="4"/>
      <c r="E912" s="4"/>
      <c r="F912" s="4"/>
      <c r="G912" s="4"/>
      <c r="H912" s="4"/>
      <c r="I912" s="4"/>
      <c r="J912" s="4"/>
      <c r="K912" s="4"/>
      <c r="L912" s="4"/>
      <c r="M912" s="4"/>
      <c r="N912" s="4"/>
      <c r="O912" s="4"/>
      <c r="P912" s="4"/>
      <c r="Q912" s="4"/>
      <c r="R912" s="4"/>
      <c r="S912" s="4"/>
      <c r="T912" s="4"/>
      <c r="U912" s="4"/>
      <c r="V912" s="4"/>
      <c r="W912" s="4"/>
      <c r="X912" s="4"/>
      <c r="Y912" s="4"/>
      <c r="Z912" s="4"/>
      <c r="AA912" s="4"/>
      <c r="AB912" s="4"/>
      <c r="AC912" s="4"/>
    </row>
    <row r="913" spans="1:29" ht="14.25" customHeight="1" x14ac:dyDescent="0.35">
      <c r="A913" s="1"/>
      <c r="B913" s="4"/>
      <c r="C913" s="4"/>
      <c r="D913" s="4"/>
      <c r="E913" s="4"/>
      <c r="F913" s="4"/>
      <c r="G913" s="4"/>
      <c r="H913" s="4"/>
      <c r="I913" s="4"/>
      <c r="J913" s="4"/>
      <c r="K913" s="4"/>
      <c r="L913" s="4"/>
      <c r="M913" s="4"/>
      <c r="N913" s="4"/>
      <c r="O913" s="4"/>
      <c r="P913" s="4"/>
      <c r="Q913" s="4"/>
      <c r="R913" s="4"/>
      <c r="S913" s="4"/>
      <c r="T913" s="4"/>
      <c r="U913" s="4"/>
      <c r="V913" s="4"/>
      <c r="W913" s="4"/>
      <c r="X913" s="4"/>
      <c r="Y913" s="4"/>
      <c r="Z913" s="4"/>
      <c r="AA913" s="4"/>
      <c r="AB913" s="4"/>
      <c r="AC913" s="4"/>
    </row>
    <row r="914" spans="1:29" ht="14.25" customHeight="1" x14ac:dyDescent="0.35">
      <c r="A914" s="1"/>
      <c r="B914" s="4"/>
      <c r="C914" s="4"/>
      <c r="D914" s="4"/>
      <c r="E914" s="4"/>
      <c r="F914" s="4"/>
      <c r="G914" s="4"/>
      <c r="H914" s="4"/>
      <c r="I914" s="4"/>
      <c r="J914" s="4"/>
      <c r="K914" s="4"/>
      <c r="L914" s="4"/>
      <c r="M914" s="4"/>
      <c r="N914" s="4"/>
      <c r="O914" s="4"/>
      <c r="P914" s="4"/>
      <c r="Q914" s="4"/>
      <c r="R914" s="4"/>
      <c r="S914" s="4"/>
      <c r="T914" s="4"/>
      <c r="U914" s="4"/>
      <c r="V914" s="4"/>
      <c r="W914" s="4"/>
      <c r="X914" s="4"/>
      <c r="Y914" s="4"/>
      <c r="Z914" s="4"/>
      <c r="AA914" s="4"/>
      <c r="AB914" s="4"/>
      <c r="AC914" s="4"/>
    </row>
    <row r="915" spans="1:29" ht="14.25" customHeight="1" x14ac:dyDescent="0.35">
      <c r="A915" s="1"/>
      <c r="B915" s="4"/>
      <c r="C915" s="4"/>
      <c r="D915" s="4"/>
      <c r="E915" s="4"/>
      <c r="F915" s="4"/>
      <c r="G915" s="4"/>
      <c r="H915" s="4"/>
      <c r="I915" s="4"/>
      <c r="J915" s="4"/>
      <c r="K915" s="4"/>
      <c r="L915" s="4"/>
      <c r="M915" s="4"/>
      <c r="N915" s="4"/>
      <c r="O915" s="4"/>
      <c r="P915" s="4"/>
      <c r="Q915" s="4"/>
      <c r="R915" s="4"/>
      <c r="S915" s="4"/>
      <c r="T915" s="4"/>
      <c r="U915" s="4"/>
      <c r="V915" s="4"/>
      <c r="W915" s="4"/>
      <c r="X915" s="4"/>
      <c r="Y915" s="4"/>
      <c r="Z915" s="4"/>
      <c r="AA915" s="4"/>
      <c r="AB915" s="4"/>
      <c r="AC915" s="4"/>
    </row>
    <row r="916" spans="1:29" ht="14.25" customHeight="1" x14ac:dyDescent="0.35">
      <c r="A916" s="1"/>
      <c r="B916" s="4"/>
      <c r="C916" s="4"/>
      <c r="D916" s="4"/>
      <c r="E916" s="4"/>
      <c r="F916" s="4"/>
      <c r="G916" s="4"/>
      <c r="H916" s="4"/>
      <c r="I916" s="4"/>
      <c r="J916" s="4"/>
      <c r="K916" s="4"/>
      <c r="L916" s="4"/>
      <c r="M916" s="4"/>
      <c r="N916" s="4"/>
      <c r="O916" s="4"/>
      <c r="P916" s="4"/>
      <c r="Q916" s="4"/>
      <c r="R916" s="4"/>
      <c r="S916" s="4"/>
      <c r="T916" s="4"/>
      <c r="U916" s="4"/>
      <c r="V916" s="4"/>
      <c r="W916" s="4"/>
      <c r="X916" s="4"/>
      <c r="Y916" s="4"/>
      <c r="Z916" s="4"/>
      <c r="AA916" s="4"/>
      <c r="AB916" s="4"/>
      <c r="AC916" s="4"/>
    </row>
    <row r="917" spans="1:29" ht="14.25" customHeight="1" x14ac:dyDescent="0.35">
      <c r="A917" s="1"/>
      <c r="B917" s="4"/>
      <c r="C917" s="4"/>
      <c r="D917" s="4"/>
      <c r="E917" s="4"/>
      <c r="F917" s="4"/>
      <c r="G917" s="4"/>
      <c r="H917" s="4"/>
      <c r="I917" s="4"/>
      <c r="J917" s="4"/>
      <c r="K917" s="4"/>
      <c r="L917" s="4"/>
      <c r="M917" s="4"/>
      <c r="N917" s="4"/>
      <c r="O917" s="4"/>
      <c r="P917" s="4"/>
      <c r="Q917" s="4"/>
      <c r="R917" s="4"/>
      <c r="S917" s="4"/>
      <c r="T917" s="4"/>
      <c r="U917" s="4"/>
      <c r="V917" s="4"/>
      <c r="W917" s="4"/>
      <c r="X917" s="4"/>
      <c r="Y917" s="4"/>
      <c r="Z917" s="4"/>
      <c r="AA917" s="4"/>
      <c r="AB917" s="4"/>
      <c r="AC917" s="4"/>
    </row>
    <row r="918" spans="1:29" ht="14.25" customHeight="1" x14ac:dyDescent="0.35">
      <c r="A918" s="1"/>
      <c r="B918" s="4"/>
      <c r="C918" s="4"/>
      <c r="D918" s="4"/>
      <c r="E918" s="4"/>
      <c r="F918" s="4"/>
      <c r="G918" s="4"/>
      <c r="H918" s="4"/>
      <c r="I918" s="4"/>
      <c r="J918" s="4"/>
      <c r="K918" s="4"/>
      <c r="L918" s="4"/>
      <c r="M918" s="4"/>
      <c r="N918" s="4"/>
      <c r="O918" s="4"/>
      <c r="P918" s="4"/>
      <c r="Q918" s="4"/>
      <c r="R918" s="4"/>
      <c r="S918" s="4"/>
      <c r="T918" s="4"/>
      <c r="U918" s="4"/>
      <c r="V918" s="4"/>
      <c r="W918" s="4"/>
      <c r="X918" s="4"/>
      <c r="Y918" s="4"/>
      <c r="Z918" s="4"/>
      <c r="AA918" s="4"/>
      <c r="AB918" s="4"/>
      <c r="AC918" s="4"/>
    </row>
    <row r="919" spans="1:29" ht="14.25" customHeight="1" x14ac:dyDescent="0.35">
      <c r="A919" s="1"/>
      <c r="B919" s="4"/>
      <c r="C919" s="4"/>
      <c r="D919" s="4"/>
      <c r="E919" s="4"/>
      <c r="F919" s="4"/>
      <c r="G919" s="4"/>
      <c r="H919" s="4"/>
      <c r="I919" s="4"/>
      <c r="J919" s="4"/>
      <c r="K919" s="4"/>
      <c r="L919" s="4"/>
      <c r="M919" s="4"/>
      <c r="N919" s="4"/>
      <c r="O919" s="4"/>
      <c r="P919" s="4"/>
      <c r="Q919" s="4"/>
      <c r="R919" s="4"/>
      <c r="S919" s="4"/>
      <c r="T919" s="4"/>
      <c r="U919" s="4"/>
      <c r="V919" s="4"/>
      <c r="W919" s="4"/>
      <c r="X919" s="4"/>
      <c r="Y919" s="4"/>
      <c r="Z919" s="4"/>
      <c r="AA919" s="4"/>
      <c r="AB919" s="4"/>
      <c r="AC919" s="4"/>
    </row>
    <row r="920" spans="1:29" ht="14.25" customHeight="1" x14ac:dyDescent="0.35">
      <c r="A920" s="1"/>
      <c r="B920" s="4"/>
      <c r="C920" s="4"/>
      <c r="D920" s="4"/>
      <c r="E920" s="4"/>
      <c r="F920" s="4"/>
      <c r="G920" s="4"/>
      <c r="H920" s="4"/>
      <c r="I920" s="4"/>
      <c r="J920" s="4"/>
      <c r="K920" s="4"/>
      <c r="L920" s="4"/>
      <c r="M920" s="4"/>
      <c r="N920" s="4"/>
      <c r="O920" s="4"/>
      <c r="P920" s="4"/>
      <c r="Q920" s="4"/>
      <c r="R920" s="4"/>
      <c r="S920" s="4"/>
      <c r="T920" s="4"/>
      <c r="U920" s="4"/>
      <c r="V920" s="4"/>
      <c r="W920" s="4"/>
      <c r="X920" s="4"/>
      <c r="Y920" s="4"/>
      <c r="Z920" s="4"/>
      <c r="AA920" s="4"/>
      <c r="AB920" s="4"/>
      <c r="AC920" s="4"/>
    </row>
    <row r="921" spans="1:29" ht="14.25" customHeight="1" x14ac:dyDescent="0.35">
      <c r="A921" s="1"/>
      <c r="B921" s="4"/>
      <c r="C921" s="4"/>
      <c r="D921" s="4"/>
      <c r="E921" s="4"/>
      <c r="F921" s="4"/>
      <c r="G921" s="4"/>
      <c r="H921" s="4"/>
      <c r="I921" s="4"/>
      <c r="J921" s="4"/>
      <c r="K921" s="4"/>
      <c r="L921" s="4"/>
      <c r="M921" s="4"/>
      <c r="N921" s="4"/>
      <c r="O921" s="4"/>
      <c r="P921" s="4"/>
      <c r="Q921" s="4"/>
      <c r="R921" s="4"/>
      <c r="S921" s="4"/>
      <c r="T921" s="4"/>
      <c r="U921" s="4"/>
      <c r="V921" s="4"/>
      <c r="W921" s="4"/>
      <c r="X921" s="4"/>
      <c r="Y921" s="4"/>
      <c r="Z921" s="4"/>
      <c r="AA921" s="4"/>
      <c r="AB921" s="4"/>
      <c r="AC921" s="4"/>
    </row>
    <row r="922" spans="1:29" ht="14.25" customHeight="1" x14ac:dyDescent="0.35">
      <c r="A922" s="1"/>
      <c r="B922" s="4"/>
      <c r="C922" s="4"/>
      <c r="D922" s="4"/>
      <c r="E922" s="4"/>
      <c r="F922" s="4"/>
      <c r="G922" s="4"/>
      <c r="H922" s="4"/>
      <c r="I922" s="4"/>
      <c r="J922" s="4"/>
      <c r="K922" s="4"/>
      <c r="L922" s="4"/>
      <c r="M922" s="4"/>
      <c r="N922" s="4"/>
      <c r="O922" s="4"/>
      <c r="P922" s="4"/>
      <c r="Q922" s="4"/>
      <c r="R922" s="4"/>
      <c r="S922" s="4"/>
      <c r="T922" s="4"/>
      <c r="U922" s="4"/>
      <c r="V922" s="4"/>
      <c r="W922" s="4"/>
      <c r="X922" s="4"/>
      <c r="Y922" s="4"/>
      <c r="Z922" s="4"/>
      <c r="AA922" s="4"/>
      <c r="AB922" s="4"/>
      <c r="AC922" s="4"/>
    </row>
    <row r="923" spans="1:29" ht="14.25" customHeight="1" x14ac:dyDescent="0.35">
      <c r="A923" s="1"/>
      <c r="B923" s="4"/>
      <c r="C923" s="4"/>
      <c r="D923" s="4"/>
      <c r="E923" s="4"/>
      <c r="F923" s="4"/>
      <c r="G923" s="4"/>
      <c r="H923" s="4"/>
      <c r="I923" s="4"/>
      <c r="J923" s="4"/>
      <c r="K923" s="4"/>
      <c r="L923" s="4"/>
      <c r="M923" s="4"/>
      <c r="N923" s="4"/>
      <c r="O923" s="4"/>
      <c r="P923" s="4"/>
      <c r="Q923" s="4"/>
      <c r="R923" s="4"/>
      <c r="S923" s="4"/>
      <c r="T923" s="4"/>
      <c r="U923" s="4"/>
      <c r="V923" s="4"/>
      <c r="W923" s="4"/>
      <c r="X923" s="4"/>
      <c r="Y923" s="4"/>
      <c r="Z923" s="4"/>
      <c r="AA923" s="4"/>
      <c r="AB923" s="4"/>
      <c r="AC923" s="4"/>
    </row>
    <row r="924" spans="1:29" ht="14.25" customHeight="1" x14ac:dyDescent="0.35">
      <c r="A924" s="1"/>
      <c r="B924" s="4"/>
      <c r="C924" s="4"/>
      <c r="D924" s="4"/>
      <c r="E924" s="4"/>
      <c r="F924" s="4"/>
      <c r="G924" s="4"/>
      <c r="H924" s="4"/>
      <c r="I924" s="4"/>
      <c r="J924" s="4"/>
      <c r="K924" s="4"/>
      <c r="L924" s="4"/>
      <c r="M924" s="4"/>
      <c r="N924" s="4"/>
      <c r="O924" s="4"/>
      <c r="P924" s="4"/>
      <c r="Q924" s="4"/>
      <c r="R924" s="4"/>
      <c r="S924" s="4"/>
      <c r="T924" s="4"/>
      <c r="U924" s="4"/>
      <c r="V924" s="4"/>
      <c r="W924" s="4"/>
      <c r="X924" s="4"/>
      <c r="Y924" s="4"/>
      <c r="Z924" s="4"/>
      <c r="AA924" s="4"/>
      <c r="AB924" s="4"/>
      <c r="AC924" s="4"/>
    </row>
    <row r="925" spans="1:29" ht="14.25" customHeight="1" x14ac:dyDescent="0.35">
      <c r="A925" s="1"/>
      <c r="B925" s="4"/>
      <c r="C925" s="4"/>
      <c r="D925" s="4"/>
      <c r="E925" s="4"/>
      <c r="F925" s="4"/>
      <c r="G925" s="4"/>
      <c r="H925" s="4"/>
      <c r="I925" s="4"/>
      <c r="J925" s="4"/>
      <c r="K925" s="4"/>
      <c r="L925" s="4"/>
      <c r="M925" s="4"/>
      <c r="N925" s="4"/>
      <c r="O925" s="4"/>
      <c r="P925" s="4"/>
      <c r="Q925" s="4"/>
      <c r="R925" s="4"/>
      <c r="S925" s="4"/>
      <c r="T925" s="4"/>
      <c r="U925" s="4"/>
      <c r="V925" s="4"/>
      <c r="W925" s="4"/>
      <c r="X925" s="4"/>
      <c r="Y925" s="4"/>
      <c r="Z925" s="4"/>
      <c r="AA925" s="4"/>
      <c r="AB925" s="4"/>
      <c r="AC925" s="4"/>
    </row>
    <row r="926" spans="1:29" ht="14.25" customHeight="1" x14ac:dyDescent="0.35">
      <c r="A926" s="1"/>
      <c r="B926" s="4"/>
      <c r="C926" s="4"/>
      <c r="D926" s="4"/>
      <c r="E926" s="4"/>
      <c r="F926" s="4"/>
      <c r="G926" s="4"/>
      <c r="H926" s="4"/>
      <c r="I926" s="4"/>
      <c r="J926" s="4"/>
      <c r="K926" s="4"/>
      <c r="L926" s="4"/>
      <c r="M926" s="4"/>
      <c r="N926" s="4"/>
      <c r="O926" s="4"/>
      <c r="P926" s="4"/>
      <c r="Q926" s="4"/>
      <c r="R926" s="4"/>
      <c r="S926" s="4"/>
      <c r="T926" s="4"/>
      <c r="U926" s="4"/>
      <c r="V926" s="4"/>
      <c r="W926" s="4"/>
      <c r="X926" s="4"/>
      <c r="Y926" s="4"/>
      <c r="Z926" s="4"/>
      <c r="AA926" s="4"/>
      <c r="AB926" s="4"/>
      <c r="AC926" s="4"/>
    </row>
    <row r="927" spans="1:29" ht="14.25" customHeight="1" x14ac:dyDescent="0.35">
      <c r="A927" s="1"/>
      <c r="B927" s="4"/>
      <c r="C927" s="4"/>
      <c r="D927" s="4"/>
      <c r="E927" s="4"/>
      <c r="F927" s="4"/>
      <c r="G927" s="4"/>
      <c r="H927" s="4"/>
      <c r="I927" s="4"/>
      <c r="J927" s="4"/>
      <c r="K927" s="4"/>
      <c r="L927" s="4"/>
      <c r="M927" s="4"/>
      <c r="N927" s="4"/>
      <c r="O927" s="4"/>
      <c r="P927" s="4"/>
      <c r="Q927" s="4"/>
      <c r="R927" s="4"/>
      <c r="S927" s="4"/>
      <c r="T927" s="4"/>
      <c r="U927" s="4"/>
      <c r="V927" s="4"/>
      <c r="W927" s="4"/>
      <c r="X927" s="4"/>
      <c r="Y927" s="4"/>
      <c r="Z927" s="4"/>
      <c r="AA927" s="4"/>
      <c r="AB927" s="4"/>
      <c r="AC927" s="4"/>
    </row>
    <row r="928" spans="1:29" ht="14.25" customHeight="1" x14ac:dyDescent="0.35">
      <c r="A928" s="1"/>
      <c r="B928" s="4"/>
      <c r="C928" s="4"/>
      <c r="D928" s="4"/>
      <c r="E928" s="4"/>
      <c r="F928" s="4"/>
      <c r="G928" s="4"/>
      <c r="H928" s="4"/>
      <c r="I928" s="4"/>
      <c r="J928" s="4"/>
      <c r="K928" s="4"/>
      <c r="L928" s="4"/>
      <c r="M928" s="4"/>
      <c r="N928" s="4"/>
      <c r="O928" s="4"/>
      <c r="P928" s="4"/>
      <c r="Q928" s="4"/>
      <c r="R928" s="4"/>
      <c r="S928" s="4"/>
      <c r="T928" s="4"/>
      <c r="U928" s="4"/>
      <c r="V928" s="4"/>
      <c r="W928" s="4"/>
      <c r="X928" s="4"/>
      <c r="Y928" s="4"/>
      <c r="Z928" s="4"/>
      <c r="AA928" s="4"/>
      <c r="AB928" s="4"/>
      <c r="AC928" s="4"/>
    </row>
    <row r="929" spans="1:29" ht="14.25" customHeight="1" x14ac:dyDescent="0.35">
      <c r="A929" s="1"/>
      <c r="B929" s="4"/>
      <c r="C929" s="4"/>
      <c r="D929" s="4"/>
      <c r="E929" s="4"/>
      <c r="F929" s="4"/>
      <c r="G929" s="4"/>
      <c r="H929" s="4"/>
      <c r="I929" s="4"/>
      <c r="J929" s="4"/>
      <c r="K929" s="4"/>
      <c r="L929" s="4"/>
      <c r="M929" s="4"/>
      <c r="N929" s="4"/>
      <c r="O929" s="4"/>
      <c r="P929" s="4"/>
      <c r="Q929" s="4"/>
      <c r="R929" s="4"/>
      <c r="S929" s="4"/>
      <c r="T929" s="4"/>
      <c r="U929" s="4"/>
      <c r="V929" s="4"/>
      <c r="W929" s="4"/>
      <c r="X929" s="4"/>
      <c r="Y929" s="4"/>
      <c r="Z929" s="4"/>
      <c r="AA929" s="4"/>
      <c r="AB929" s="4"/>
      <c r="AC929" s="4"/>
    </row>
    <row r="930" spans="1:29" ht="14.25" customHeight="1" x14ac:dyDescent="0.35">
      <c r="A930" s="1"/>
      <c r="B930" s="4"/>
      <c r="C930" s="4"/>
      <c r="D930" s="4"/>
      <c r="E930" s="4"/>
      <c r="F930" s="4"/>
      <c r="G930" s="4"/>
      <c r="H930" s="4"/>
      <c r="I930" s="4"/>
      <c r="J930" s="4"/>
      <c r="K930" s="4"/>
      <c r="L930" s="4"/>
      <c r="M930" s="4"/>
      <c r="N930" s="4"/>
      <c r="O930" s="4"/>
      <c r="P930" s="4"/>
      <c r="Q930" s="4"/>
      <c r="R930" s="4"/>
      <c r="S930" s="4"/>
      <c r="T930" s="4"/>
      <c r="U930" s="4"/>
      <c r="V930" s="4"/>
      <c r="W930" s="4"/>
      <c r="X930" s="4"/>
      <c r="Y930" s="4"/>
      <c r="Z930" s="4"/>
      <c r="AA930" s="4"/>
      <c r="AB930" s="4"/>
      <c r="AC930" s="4"/>
    </row>
    <row r="931" spans="1:29" ht="14.25" customHeight="1" x14ac:dyDescent="0.35">
      <c r="A931" s="1"/>
      <c r="B931" s="4"/>
      <c r="C931" s="4"/>
      <c r="D931" s="4"/>
      <c r="E931" s="4"/>
      <c r="F931" s="4"/>
      <c r="G931" s="4"/>
      <c r="H931" s="4"/>
      <c r="I931" s="4"/>
      <c r="J931" s="4"/>
      <c r="K931" s="4"/>
      <c r="L931" s="4"/>
      <c r="M931" s="4"/>
      <c r="N931" s="4"/>
      <c r="O931" s="4"/>
      <c r="P931" s="4"/>
      <c r="Q931" s="4"/>
      <c r="R931" s="4"/>
      <c r="S931" s="4"/>
      <c r="T931" s="4"/>
      <c r="U931" s="4"/>
      <c r="V931" s="4"/>
      <c r="W931" s="4"/>
      <c r="X931" s="4"/>
      <c r="Y931" s="4"/>
      <c r="Z931" s="4"/>
      <c r="AA931" s="4"/>
      <c r="AB931" s="4"/>
      <c r="AC931" s="4"/>
    </row>
    <row r="932" spans="1:29" ht="14.25" customHeight="1" x14ac:dyDescent="0.35">
      <c r="A932" s="1"/>
      <c r="B932" s="4"/>
      <c r="C932" s="4"/>
      <c r="D932" s="4"/>
      <c r="E932" s="4"/>
      <c r="F932" s="4"/>
      <c r="G932" s="4"/>
      <c r="H932" s="4"/>
      <c r="I932" s="4"/>
      <c r="J932" s="4"/>
      <c r="K932" s="4"/>
      <c r="L932" s="4"/>
      <c r="M932" s="4"/>
      <c r="N932" s="4"/>
      <c r="O932" s="4"/>
      <c r="P932" s="4"/>
      <c r="Q932" s="4"/>
      <c r="R932" s="4"/>
      <c r="S932" s="4"/>
      <c r="T932" s="4"/>
      <c r="U932" s="4"/>
      <c r="V932" s="4"/>
      <c r="W932" s="4"/>
      <c r="X932" s="4"/>
      <c r="Y932" s="4"/>
      <c r="Z932" s="4"/>
      <c r="AA932" s="4"/>
      <c r="AB932" s="4"/>
      <c r="AC932" s="4"/>
    </row>
    <row r="933" spans="1:29" ht="14.25" customHeight="1" x14ac:dyDescent="0.35">
      <c r="A933" s="1"/>
      <c r="B933" s="4"/>
      <c r="C933" s="4"/>
      <c r="D933" s="4"/>
      <c r="E933" s="4"/>
      <c r="F933" s="4"/>
      <c r="G933" s="4"/>
      <c r="H933" s="4"/>
      <c r="I933" s="4"/>
      <c r="J933" s="4"/>
      <c r="K933" s="4"/>
      <c r="L933" s="4"/>
      <c r="M933" s="4"/>
      <c r="N933" s="4"/>
      <c r="O933" s="4"/>
      <c r="P933" s="4"/>
      <c r="Q933" s="4"/>
      <c r="R933" s="4"/>
      <c r="S933" s="4"/>
      <c r="T933" s="4"/>
      <c r="U933" s="4"/>
      <c r="V933" s="4"/>
      <c r="W933" s="4"/>
      <c r="X933" s="4"/>
      <c r="Y933" s="4"/>
      <c r="Z933" s="4"/>
      <c r="AA933" s="4"/>
      <c r="AB933" s="4"/>
      <c r="AC933" s="4"/>
    </row>
    <row r="934" spans="1:29" ht="14.25" customHeight="1" x14ac:dyDescent="0.35">
      <c r="A934" s="1"/>
      <c r="B934" s="4"/>
      <c r="C934" s="4"/>
      <c r="D934" s="4"/>
      <c r="E934" s="4"/>
      <c r="F934" s="4"/>
      <c r="G934" s="4"/>
      <c r="H934" s="4"/>
      <c r="I934" s="4"/>
      <c r="J934" s="4"/>
      <c r="K934" s="4"/>
      <c r="L934" s="4"/>
      <c r="M934" s="4"/>
      <c r="N934" s="4"/>
      <c r="O934" s="4"/>
      <c r="P934" s="4"/>
      <c r="Q934" s="4"/>
      <c r="R934" s="4"/>
      <c r="S934" s="4"/>
      <c r="T934" s="4"/>
      <c r="U934" s="4"/>
      <c r="V934" s="4"/>
      <c r="W934" s="4"/>
      <c r="X934" s="4"/>
      <c r="Y934" s="4"/>
      <c r="Z934" s="4"/>
      <c r="AA934" s="4"/>
      <c r="AB934" s="4"/>
      <c r="AC934" s="4"/>
    </row>
    <row r="935" spans="1:29" ht="14.25" customHeight="1" x14ac:dyDescent="0.35">
      <c r="A935" s="1"/>
      <c r="B935" s="4"/>
      <c r="C935" s="4"/>
      <c r="D935" s="4"/>
      <c r="E935" s="4"/>
      <c r="F935" s="4"/>
      <c r="G935" s="4"/>
      <c r="H935" s="4"/>
      <c r="I935" s="4"/>
      <c r="J935" s="4"/>
      <c r="K935" s="4"/>
      <c r="L935" s="4"/>
      <c r="M935" s="4"/>
      <c r="N935" s="4"/>
      <c r="O935" s="4"/>
      <c r="P935" s="4"/>
      <c r="Q935" s="4"/>
      <c r="R935" s="4"/>
      <c r="S935" s="4"/>
      <c r="T935" s="4"/>
      <c r="U935" s="4"/>
      <c r="V935" s="4"/>
      <c r="W935" s="4"/>
      <c r="X935" s="4"/>
      <c r="Y935" s="4"/>
      <c r="Z935" s="4"/>
      <c r="AA935" s="4"/>
      <c r="AB935" s="4"/>
      <c r="AC935" s="4"/>
    </row>
    <row r="936" spans="1:29" ht="14.25" customHeight="1" x14ac:dyDescent="0.35">
      <c r="A936" s="1"/>
      <c r="B936" s="4"/>
      <c r="C936" s="4"/>
      <c r="D936" s="4"/>
      <c r="E936" s="4"/>
      <c r="F936" s="4"/>
      <c r="G936" s="4"/>
      <c r="H936" s="4"/>
      <c r="I936" s="4"/>
      <c r="J936" s="4"/>
      <c r="K936" s="4"/>
      <c r="L936" s="4"/>
      <c r="M936" s="4"/>
      <c r="N936" s="4"/>
      <c r="O936" s="4"/>
      <c r="P936" s="4"/>
      <c r="Q936" s="4"/>
      <c r="R936" s="4"/>
      <c r="S936" s="4"/>
      <c r="T936" s="4"/>
      <c r="U936" s="4"/>
      <c r="V936" s="4"/>
      <c r="W936" s="4"/>
      <c r="X936" s="4"/>
      <c r="Y936" s="4"/>
      <c r="Z936" s="4"/>
      <c r="AA936" s="4"/>
      <c r="AB936" s="4"/>
      <c r="AC936" s="4"/>
    </row>
    <row r="937" spans="1:29" ht="14.25" customHeight="1" x14ac:dyDescent="0.35">
      <c r="A937" s="1"/>
      <c r="B937" s="4"/>
      <c r="C937" s="4"/>
      <c r="D937" s="4"/>
      <c r="E937" s="4"/>
      <c r="F937" s="4"/>
      <c r="G937" s="4"/>
      <c r="H937" s="4"/>
      <c r="I937" s="4"/>
      <c r="J937" s="4"/>
      <c r="K937" s="4"/>
      <c r="L937" s="4"/>
      <c r="M937" s="4"/>
      <c r="N937" s="4"/>
      <c r="O937" s="4"/>
      <c r="P937" s="4"/>
      <c r="Q937" s="4"/>
      <c r="R937" s="4"/>
      <c r="S937" s="4"/>
      <c r="T937" s="4"/>
      <c r="U937" s="4"/>
      <c r="V937" s="4"/>
      <c r="W937" s="4"/>
      <c r="X937" s="4"/>
      <c r="Y937" s="4"/>
      <c r="Z937" s="4"/>
      <c r="AA937" s="4"/>
      <c r="AB937" s="4"/>
      <c r="AC937" s="4"/>
    </row>
    <row r="938" spans="1:29" ht="14.25" customHeight="1" x14ac:dyDescent="0.35">
      <c r="A938" s="1"/>
      <c r="B938" s="4"/>
      <c r="C938" s="4"/>
      <c r="D938" s="4"/>
      <c r="E938" s="4"/>
      <c r="F938" s="4"/>
      <c r="G938" s="4"/>
      <c r="H938" s="4"/>
      <c r="I938" s="4"/>
      <c r="J938" s="4"/>
      <c r="K938" s="4"/>
      <c r="L938" s="4"/>
      <c r="M938" s="4"/>
      <c r="N938" s="4"/>
      <c r="O938" s="4"/>
      <c r="P938" s="4"/>
      <c r="Q938" s="4"/>
      <c r="R938" s="4"/>
      <c r="S938" s="4"/>
      <c r="T938" s="4"/>
      <c r="U938" s="4"/>
      <c r="V938" s="4"/>
      <c r="W938" s="4"/>
      <c r="X938" s="4"/>
      <c r="Y938" s="4"/>
      <c r="Z938" s="4"/>
      <c r="AA938" s="4"/>
      <c r="AB938" s="4"/>
      <c r="AC938" s="4"/>
    </row>
    <row r="939" spans="1:29" ht="14.25" customHeight="1" x14ac:dyDescent="0.35">
      <c r="A939" s="1"/>
      <c r="B939" s="4"/>
      <c r="C939" s="4"/>
      <c r="D939" s="4"/>
      <c r="E939" s="4"/>
      <c r="F939" s="4"/>
      <c r="G939" s="4"/>
      <c r="H939" s="4"/>
      <c r="I939" s="4"/>
      <c r="J939" s="4"/>
      <c r="K939" s="4"/>
      <c r="L939" s="4"/>
      <c r="M939" s="4"/>
      <c r="N939" s="4"/>
      <c r="O939" s="4"/>
      <c r="P939" s="4"/>
      <c r="Q939" s="4"/>
      <c r="R939" s="4"/>
      <c r="S939" s="4"/>
      <c r="T939" s="4"/>
      <c r="U939" s="4"/>
      <c r="V939" s="4"/>
      <c r="W939" s="4"/>
      <c r="X939" s="4"/>
      <c r="Y939" s="4"/>
      <c r="Z939" s="4"/>
      <c r="AA939" s="4"/>
      <c r="AB939" s="4"/>
      <c r="AC939" s="4"/>
    </row>
    <row r="940" spans="1:29" ht="14.25" customHeight="1" x14ac:dyDescent="0.35">
      <c r="A940" s="1"/>
      <c r="B940" s="4"/>
      <c r="C940" s="4"/>
      <c r="D940" s="4"/>
      <c r="E940" s="4"/>
      <c r="F940" s="4"/>
      <c r="G940" s="4"/>
      <c r="H940" s="4"/>
      <c r="I940" s="4"/>
      <c r="J940" s="4"/>
      <c r="K940" s="4"/>
      <c r="L940" s="4"/>
      <c r="M940" s="4"/>
      <c r="N940" s="4"/>
      <c r="O940" s="4"/>
      <c r="P940" s="4"/>
      <c r="Q940" s="4"/>
      <c r="R940" s="4"/>
      <c r="S940" s="4"/>
      <c r="T940" s="4"/>
      <c r="U940" s="4"/>
      <c r="V940" s="4"/>
      <c r="W940" s="4"/>
      <c r="X940" s="4"/>
      <c r="Y940" s="4"/>
      <c r="Z940" s="4"/>
      <c r="AA940" s="4"/>
      <c r="AB940" s="4"/>
      <c r="AC940" s="4"/>
    </row>
    <row r="941" spans="1:29" ht="14.25" customHeight="1" x14ac:dyDescent="0.35">
      <c r="A941" s="1"/>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row>
    <row r="942" spans="1:29" ht="14.25" customHeight="1" x14ac:dyDescent="0.35">
      <c r="A942" s="1"/>
      <c r="B942" s="4"/>
      <c r="C942" s="4"/>
      <c r="D942" s="4"/>
      <c r="E942" s="4"/>
      <c r="F942" s="4"/>
      <c r="G942" s="4"/>
      <c r="H942" s="4"/>
      <c r="I942" s="4"/>
      <c r="J942" s="4"/>
      <c r="K942" s="4"/>
      <c r="L942" s="4"/>
      <c r="M942" s="4"/>
      <c r="N942" s="4"/>
      <c r="O942" s="4"/>
      <c r="P942" s="4"/>
      <c r="Q942" s="4"/>
      <c r="R942" s="4"/>
      <c r="S942" s="4"/>
      <c r="T942" s="4"/>
      <c r="U942" s="4"/>
      <c r="V942" s="4"/>
      <c r="W942" s="4"/>
      <c r="X942" s="4"/>
      <c r="Y942" s="4"/>
      <c r="Z942" s="4"/>
      <c r="AA942" s="4"/>
      <c r="AB942" s="4"/>
      <c r="AC942" s="4"/>
    </row>
    <row r="943" spans="1:29" ht="14.25" customHeight="1" x14ac:dyDescent="0.35">
      <c r="A943" s="1"/>
      <c r="B943" s="4"/>
      <c r="C943" s="4"/>
      <c r="D943" s="4"/>
      <c r="E943" s="4"/>
      <c r="F943" s="4"/>
      <c r="G943" s="4"/>
      <c r="H943" s="4"/>
      <c r="I943" s="4"/>
      <c r="J943" s="4"/>
      <c r="K943" s="4"/>
      <c r="L943" s="4"/>
      <c r="M943" s="4"/>
      <c r="N943" s="4"/>
      <c r="O943" s="4"/>
      <c r="P943" s="4"/>
      <c r="Q943" s="4"/>
      <c r="R943" s="4"/>
      <c r="S943" s="4"/>
      <c r="T943" s="4"/>
      <c r="U943" s="4"/>
      <c r="V943" s="4"/>
      <c r="W943" s="4"/>
      <c r="X943" s="4"/>
      <c r="Y943" s="4"/>
      <c r="Z943" s="4"/>
      <c r="AA943" s="4"/>
      <c r="AB943" s="4"/>
      <c r="AC943" s="4"/>
    </row>
    <row r="944" spans="1:29" ht="14.25" customHeight="1" x14ac:dyDescent="0.35">
      <c r="A944" s="1"/>
      <c r="B944" s="4"/>
      <c r="C944" s="4"/>
      <c r="D944" s="4"/>
      <c r="E944" s="4"/>
      <c r="F944" s="4"/>
      <c r="G944" s="4"/>
      <c r="H944" s="4"/>
      <c r="I944" s="4"/>
      <c r="J944" s="4"/>
      <c r="K944" s="4"/>
      <c r="L944" s="4"/>
      <c r="M944" s="4"/>
      <c r="N944" s="4"/>
      <c r="O944" s="4"/>
      <c r="P944" s="4"/>
      <c r="Q944" s="4"/>
      <c r="R944" s="4"/>
      <c r="S944" s="4"/>
      <c r="T944" s="4"/>
      <c r="U944" s="4"/>
      <c r="V944" s="4"/>
      <c r="W944" s="4"/>
      <c r="X944" s="4"/>
      <c r="Y944" s="4"/>
      <c r="Z944" s="4"/>
      <c r="AA944" s="4"/>
      <c r="AB944" s="4"/>
      <c r="AC944" s="4"/>
    </row>
    <row r="945" spans="1:29" ht="14.25" customHeight="1" x14ac:dyDescent="0.35">
      <c r="A945" s="1"/>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row>
    <row r="946" spans="1:29" ht="14.25" customHeight="1" x14ac:dyDescent="0.35">
      <c r="A946" s="1"/>
      <c r="B946" s="4"/>
      <c r="C946" s="4"/>
      <c r="D946" s="4"/>
      <c r="E946" s="4"/>
      <c r="F946" s="4"/>
      <c r="G946" s="4"/>
      <c r="H946" s="4"/>
      <c r="I946" s="4"/>
      <c r="J946" s="4"/>
      <c r="K946" s="4"/>
      <c r="L946" s="4"/>
      <c r="M946" s="4"/>
      <c r="N946" s="4"/>
      <c r="O946" s="4"/>
      <c r="P946" s="4"/>
      <c r="Q946" s="4"/>
      <c r="R946" s="4"/>
      <c r="S946" s="4"/>
      <c r="T946" s="4"/>
      <c r="U946" s="4"/>
      <c r="V946" s="4"/>
      <c r="W946" s="4"/>
      <c r="X946" s="4"/>
      <c r="Y946" s="4"/>
      <c r="Z946" s="4"/>
      <c r="AA946" s="4"/>
      <c r="AB946" s="4"/>
      <c r="AC946" s="4"/>
    </row>
    <row r="947" spans="1:29" ht="14.25" customHeight="1" x14ac:dyDescent="0.35">
      <c r="A947" s="1"/>
      <c r="B947" s="4"/>
      <c r="C947" s="4"/>
      <c r="D947" s="4"/>
      <c r="E947" s="4"/>
      <c r="F947" s="4"/>
      <c r="G947" s="4"/>
      <c r="H947" s="4"/>
      <c r="I947" s="4"/>
      <c r="J947" s="4"/>
      <c r="K947" s="4"/>
      <c r="L947" s="4"/>
      <c r="M947" s="4"/>
      <c r="N947" s="4"/>
      <c r="O947" s="4"/>
      <c r="P947" s="4"/>
      <c r="Q947" s="4"/>
      <c r="R947" s="4"/>
      <c r="S947" s="4"/>
      <c r="T947" s="4"/>
      <c r="U947" s="4"/>
      <c r="V947" s="4"/>
      <c r="W947" s="4"/>
      <c r="X947" s="4"/>
      <c r="Y947" s="4"/>
      <c r="Z947" s="4"/>
      <c r="AA947" s="4"/>
      <c r="AB947" s="4"/>
      <c r="AC947" s="4"/>
    </row>
    <row r="948" spans="1:29" ht="14.25" customHeight="1" x14ac:dyDescent="0.35">
      <c r="A948" s="1"/>
      <c r="B948" s="4"/>
      <c r="C948" s="4"/>
      <c r="D948" s="4"/>
      <c r="E948" s="4"/>
      <c r="F948" s="4"/>
      <c r="G948" s="4"/>
      <c r="H948" s="4"/>
      <c r="I948" s="4"/>
      <c r="J948" s="4"/>
      <c r="K948" s="4"/>
      <c r="L948" s="4"/>
      <c r="M948" s="4"/>
      <c r="N948" s="4"/>
      <c r="O948" s="4"/>
      <c r="P948" s="4"/>
      <c r="Q948" s="4"/>
      <c r="R948" s="4"/>
      <c r="S948" s="4"/>
      <c r="T948" s="4"/>
      <c r="U948" s="4"/>
      <c r="V948" s="4"/>
      <c r="W948" s="4"/>
      <c r="X948" s="4"/>
      <c r="Y948" s="4"/>
      <c r="Z948" s="4"/>
      <c r="AA948" s="4"/>
      <c r="AB948" s="4"/>
      <c r="AC948" s="4"/>
    </row>
    <row r="949" spans="1:29" ht="14.25" customHeight="1" x14ac:dyDescent="0.35">
      <c r="A949" s="1"/>
      <c r="B949" s="4"/>
      <c r="C949" s="4"/>
      <c r="D949" s="4"/>
      <c r="E949" s="4"/>
      <c r="F949" s="4"/>
      <c r="G949" s="4"/>
      <c r="H949" s="4"/>
      <c r="I949" s="4"/>
      <c r="J949" s="4"/>
      <c r="K949" s="4"/>
      <c r="L949" s="4"/>
      <c r="M949" s="4"/>
      <c r="N949" s="4"/>
      <c r="O949" s="4"/>
      <c r="P949" s="4"/>
      <c r="Q949" s="4"/>
      <c r="R949" s="4"/>
      <c r="S949" s="4"/>
      <c r="T949" s="4"/>
      <c r="U949" s="4"/>
      <c r="V949" s="4"/>
      <c r="W949" s="4"/>
      <c r="X949" s="4"/>
      <c r="Y949" s="4"/>
      <c r="Z949" s="4"/>
      <c r="AA949" s="4"/>
      <c r="AB949" s="4"/>
      <c r="AC949" s="4"/>
    </row>
    <row r="950" spans="1:29" ht="14.25" customHeight="1" x14ac:dyDescent="0.35">
      <c r="A950" s="1"/>
      <c r="B950" s="4"/>
      <c r="C950" s="4"/>
      <c r="D950" s="4"/>
      <c r="E950" s="4"/>
      <c r="F950" s="4"/>
      <c r="G950" s="4"/>
      <c r="H950" s="4"/>
      <c r="I950" s="4"/>
      <c r="J950" s="4"/>
      <c r="K950" s="4"/>
      <c r="L950" s="4"/>
      <c r="M950" s="4"/>
      <c r="N950" s="4"/>
      <c r="O950" s="4"/>
      <c r="P950" s="4"/>
      <c r="Q950" s="4"/>
      <c r="R950" s="4"/>
      <c r="S950" s="4"/>
      <c r="T950" s="4"/>
      <c r="U950" s="4"/>
      <c r="V950" s="4"/>
      <c r="W950" s="4"/>
      <c r="X950" s="4"/>
      <c r="Y950" s="4"/>
      <c r="Z950" s="4"/>
      <c r="AA950" s="4"/>
      <c r="AB950" s="4"/>
      <c r="AC950" s="4"/>
    </row>
    <row r="951" spans="1:29" ht="14.25" customHeight="1" x14ac:dyDescent="0.35">
      <c r="A951" s="1"/>
      <c r="B951" s="4"/>
      <c r="C951" s="4"/>
      <c r="D951" s="4"/>
      <c r="E951" s="4"/>
      <c r="F951" s="4"/>
      <c r="G951" s="4"/>
      <c r="H951" s="4"/>
      <c r="I951" s="4"/>
      <c r="J951" s="4"/>
      <c r="K951" s="4"/>
      <c r="L951" s="4"/>
      <c r="M951" s="4"/>
      <c r="N951" s="4"/>
      <c r="O951" s="4"/>
      <c r="P951" s="4"/>
      <c r="Q951" s="4"/>
      <c r="R951" s="4"/>
      <c r="S951" s="4"/>
      <c r="T951" s="4"/>
      <c r="U951" s="4"/>
      <c r="V951" s="4"/>
      <c r="W951" s="4"/>
      <c r="X951" s="4"/>
      <c r="Y951" s="4"/>
      <c r="Z951" s="4"/>
      <c r="AA951" s="4"/>
      <c r="AB951" s="4"/>
      <c r="AC951" s="4"/>
    </row>
    <row r="952" spans="1:29" ht="14.25" customHeight="1" x14ac:dyDescent="0.35">
      <c r="A952" s="1"/>
      <c r="B952" s="4"/>
      <c r="C952" s="4"/>
      <c r="D952" s="4"/>
      <c r="E952" s="4"/>
      <c r="F952" s="4"/>
      <c r="G952" s="4"/>
      <c r="H952" s="4"/>
      <c r="I952" s="4"/>
      <c r="J952" s="4"/>
      <c r="K952" s="4"/>
      <c r="L952" s="4"/>
      <c r="M952" s="4"/>
      <c r="N952" s="4"/>
      <c r="O952" s="4"/>
      <c r="P952" s="4"/>
      <c r="Q952" s="4"/>
      <c r="R952" s="4"/>
      <c r="S952" s="4"/>
      <c r="T952" s="4"/>
      <c r="U952" s="4"/>
      <c r="V952" s="4"/>
      <c r="W952" s="4"/>
      <c r="X952" s="4"/>
      <c r="Y952" s="4"/>
      <c r="Z952" s="4"/>
      <c r="AA952" s="4"/>
      <c r="AB952" s="4"/>
      <c r="AC952" s="4"/>
    </row>
    <row r="953" spans="1:29" ht="14.25" customHeight="1" x14ac:dyDescent="0.35">
      <c r="A953" s="1"/>
      <c r="B953" s="4"/>
      <c r="C953" s="4"/>
      <c r="D953" s="4"/>
      <c r="E953" s="4"/>
      <c r="F953" s="4"/>
      <c r="G953" s="4"/>
      <c r="H953" s="4"/>
      <c r="I953" s="4"/>
      <c r="J953" s="4"/>
      <c r="K953" s="4"/>
      <c r="L953" s="4"/>
      <c r="M953" s="4"/>
      <c r="N953" s="4"/>
      <c r="O953" s="4"/>
      <c r="P953" s="4"/>
      <c r="Q953" s="4"/>
      <c r="R953" s="4"/>
      <c r="S953" s="4"/>
      <c r="T953" s="4"/>
      <c r="U953" s="4"/>
      <c r="V953" s="4"/>
      <c r="W953" s="4"/>
      <c r="X953" s="4"/>
      <c r="Y953" s="4"/>
      <c r="Z953" s="4"/>
      <c r="AA953" s="4"/>
      <c r="AB953" s="4"/>
      <c r="AC953" s="4"/>
    </row>
    <row r="954" spans="1:29" ht="14.25" customHeight="1" x14ac:dyDescent="0.35">
      <c r="A954" s="1"/>
      <c r="B954" s="4"/>
      <c r="C954" s="4"/>
      <c r="D954" s="4"/>
      <c r="E954" s="4"/>
      <c r="F954" s="4"/>
      <c r="G954" s="4"/>
      <c r="H954" s="4"/>
      <c r="I954" s="4"/>
      <c r="J954" s="4"/>
      <c r="K954" s="4"/>
      <c r="L954" s="4"/>
      <c r="M954" s="4"/>
      <c r="N954" s="4"/>
      <c r="O954" s="4"/>
      <c r="P954" s="4"/>
      <c r="Q954" s="4"/>
      <c r="R954" s="4"/>
      <c r="S954" s="4"/>
      <c r="T954" s="4"/>
      <c r="U954" s="4"/>
      <c r="V954" s="4"/>
      <c r="W954" s="4"/>
      <c r="X954" s="4"/>
      <c r="Y954" s="4"/>
      <c r="Z954" s="4"/>
      <c r="AA954" s="4"/>
      <c r="AB954" s="4"/>
      <c r="AC954" s="4"/>
    </row>
    <row r="955" spans="1:29" ht="14.25" customHeight="1" x14ac:dyDescent="0.35">
      <c r="A955" s="1"/>
      <c r="B955" s="4"/>
      <c r="C955" s="4"/>
      <c r="D955" s="4"/>
      <c r="E955" s="4"/>
      <c r="F955" s="4"/>
      <c r="G955" s="4"/>
      <c r="H955" s="4"/>
      <c r="I955" s="4"/>
      <c r="J955" s="4"/>
      <c r="K955" s="4"/>
      <c r="L955" s="4"/>
      <c r="M955" s="4"/>
      <c r="N955" s="4"/>
      <c r="O955" s="4"/>
      <c r="P955" s="4"/>
      <c r="Q955" s="4"/>
      <c r="R955" s="4"/>
      <c r="S955" s="4"/>
      <c r="T955" s="4"/>
      <c r="U955" s="4"/>
      <c r="V955" s="4"/>
      <c r="W955" s="4"/>
      <c r="X955" s="4"/>
      <c r="Y955" s="4"/>
      <c r="Z955" s="4"/>
      <c r="AA955" s="4"/>
      <c r="AB955" s="4"/>
      <c r="AC955" s="4"/>
    </row>
    <row r="956" spans="1:29" ht="14.25" customHeight="1" x14ac:dyDescent="0.35">
      <c r="A956" s="1"/>
      <c r="B956" s="4"/>
      <c r="C956" s="4"/>
      <c r="D956" s="4"/>
      <c r="E956" s="4"/>
      <c r="F956" s="4"/>
      <c r="G956" s="4"/>
      <c r="H956" s="4"/>
      <c r="I956" s="4"/>
      <c r="J956" s="4"/>
      <c r="K956" s="4"/>
      <c r="L956" s="4"/>
      <c r="M956" s="4"/>
      <c r="N956" s="4"/>
      <c r="O956" s="4"/>
      <c r="P956" s="4"/>
      <c r="Q956" s="4"/>
      <c r="R956" s="4"/>
      <c r="S956" s="4"/>
      <c r="T956" s="4"/>
      <c r="U956" s="4"/>
      <c r="V956" s="4"/>
      <c r="W956" s="4"/>
      <c r="X956" s="4"/>
      <c r="Y956" s="4"/>
      <c r="Z956" s="4"/>
      <c r="AA956" s="4"/>
      <c r="AB956" s="4"/>
      <c r="AC956" s="4"/>
    </row>
    <row r="957" spans="1:29" ht="14.25" customHeight="1" x14ac:dyDescent="0.35">
      <c r="A957" s="1"/>
      <c r="B957" s="4"/>
      <c r="C957" s="4"/>
      <c r="D957" s="4"/>
      <c r="E957" s="4"/>
      <c r="F957" s="4"/>
      <c r="G957" s="4"/>
      <c r="H957" s="4"/>
      <c r="I957" s="4"/>
      <c r="J957" s="4"/>
      <c r="K957" s="4"/>
      <c r="L957" s="4"/>
      <c r="M957" s="4"/>
      <c r="N957" s="4"/>
      <c r="O957" s="4"/>
      <c r="P957" s="4"/>
      <c r="Q957" s="4"/>
      <c r="R957" s="4"/>
      <c r="S957" s="4"/>
      <c r="T957" s="4"/>
      <c r="U957" s="4"/>
      <c r="V957" s="4"/>
      <c r="W957" s="4"/>
      <c r="X957" s="4"/>
      <c r="Y957" s="4"/>
      <c r="Z957" s="4"/>
      <c r="AA957" s="4"/>
      <c r="AB957" s="4"/>
      <c r="AC957" s="4"/>
    </row>
    <row r="958" spans="1:29" ht="14.25" customHeight="1" x14ac:dyDescent="0.35">
      <c r="A958" s="1"/>
      <c r="B958" s="4"/>
      <c r="C958" s="4"/>
      <c r="D958" s="4"/>
      <c r="E958" s="4"/>
      <c r="F958" s="4"/>
      <c r="G958" s="4"/>
      <c r="H958" s="4"/>
      <c r="I958" s="4"/>
      <c r="J958" s="4"/>
      <c r="K958" s="4"/>
      <c r="L958" s="4"/>
      <c r="M958" s="4"/>
      <c r="N958" s="4"/>
      <c r="O958" s="4"/>
      <c r="P958" s="4"/>
      <c r="Q958" s="4"/>
      <c r="R958" s="4"/>
      <c r="S958" s="4"/>
      <c r="T958" s="4"/>
      <c r="U958" s="4"/>
      <c r="V958" s="4"/>
      <c r="W958" s="4"/>
      <c r="X958" s="4"/>
      <c r="Y958" s="4"/>
      <c r="Z958" s="4"/>
      <c r="AA958" s="4"/>
      <c r="AB958" s="4"/>
      <c r="AC958" s="4"/>
    </row>
    <row r="959" spans="1:29" ht="14.25" customHeight="1" x14ac:dyDescent="0.35">
      <c r="A959" s="1"/>
      <c r="B959" s="4"/>
      <c r="C959" s="4"/>
      <c r="D959" s="4"/>
      <c r="E959" s="4"/>
      <c r="F959" s="4"/>
      <c r="G959" s="4"/>
      <c r="H959" s="4"/>
      <c r="I959" s="4"/>
      <c r="J959" s="4"/>
      <c r="K959" s="4"/>
      <c r="L959" s="4"/>
      <c r="M959" s="4"/>
      <c r="N959" s="4"/>
      <c r="O959" s="4"/>
      <c r="P959" s="4"/>
      <c r="Q959" s="4"/>
      <c r="R959" s="4"/>
      <c r="S959" s="4"/>
      <c r="T959" s="4"/>
      <c r="U959" s="4"/>
      <c r="V959" s="4"/>
      <c r="W959" s="4"/>
      <c r="X959" s="4"/>
      <c r="Y959" s="4"/>
      <c r="Z959" s="4"/>
      <c r="AA959" s="4"/>
      <c r="AB959" s="4"/>
      <c r="AC959" s="4"/>
    </row>
    <row r="960" spans="1:29" ht="14.25" customHeight="1" x14ac:dyDescent="0.35">
      <c r="A960" s="1"/>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row>
    <row r="961" spans="1:29" ht="14.25" customHeight="1" x14ac:dyDescent="0.35">
      <c r="A961" s="1"/>
      <c r="B961" s="4"/>
      <c r="C961" s="4"/>
      <c r="D961" s="4"/>
      <c r="E961" s="4"/>
      <c r="F961" s="4"/>
      <c r="G961" s="4"/>
      <c r="H961" s="4"/>
      <c r="I961" s="4"/>
      <c r="J961" s="4"/>
      <c r="K961" s="4"/>
      <c r="L961" s="4"/>
      <c r="M961" s="4"/>
      <c r="N961" s="4"/>
      <c r="O961" s="4"/>
      <c r="P961" s="4"/>
      <c r="Q961" s="4"/>
      <c r="R961" s="4"/>
      <c r="S961" s="4"/>
      <c r="T961" s="4"/>
      <c r="U961" s="4"/>
      <c r="V961" s="4"/>
      <c r="W961" s="4"/>
      <c r="X961" s="4"/>
      <c r="Y961" s="4"/>
      <c r="Z961" s="4"/>
      <c r="AA961" s="4"/>
      <c r="AB961" s="4"/>
      <c r="AC961" s="4"/>
    </row>
    <row r="962" spans="1:29" ht="14.25" customHeight="1" x14ac:dyDescent="0.35">
      <c r="A962" s="1"/>
      <c r="B962" s="4"/>
      <c r="C962" s="4"/>
      <c r="D962" s="4"/>
      <c r="E962" s="4"/>
      <c r="F962" s="4"/>
      <c r="G962" s="4"/>
      <c r="H962" s="4"/>
      <c r="I962" s="4"/>
      <c r="J962" s="4"/>
      <c r="K962" s="4"/>
      <c r="L962" s="4"/>
      <c r="M962" s="4"/>
      <c r="N962" s="4"/>
      <c r="O962" s="4"/>
      <c r="P962" s="4"/>
      <c r="Q962" s="4"/>
      <c r="R962" s="4"/>
      <c r="S962" s="4"/>
      <c r="T962" s="4"/>
      <c r="U962" s="4"/>
      <c r="V962" s="4"/>
      <c r="W962" s="4"/>
      <c r="X962" s="4"/>
      <c r="Y962" s="4"/>
      <c r="Z962" s="4"/>
      <c r="AA962" s="4"/>
      <c r="AB962" s="4"/>
      <c r="AC962" s="4"/>
    </row>
    <row r="963" spans="1:29" ht="14.25" customHeight="1" x14ac:dyDescent="0.35">
      <c r="A963" s="1"/>
      <c r="B963" s="4"/>
      <c r="C963" s="4"/>
      <c r="D963" s="4"/>
      <c r="E963" s="4"/>
      <c r="F963" s="4"/>
      <c r="G963" s="4"/>
      <c r="H963" s="4"/>
      <c r="I963" s="4"/>
      <c r="J963" s="4"/>
      <c r="K963" s="4"/>
      <c r="L963" s="4"/>
      <c r="M963" s="4"/>
      <c r="N963" s="4"/>
      <c r="O963" s="4"/>
      <c r="P963" s="4"/>
      <c r="Q963" s="4"/>
      <c r="R963" s="4"/>
      <c r="S963" s="4"/>
      <c r="T963" s="4"/>
      <c r="U963" s="4"/>
      <c r="V963" s="4"/>
      <c r="W963" s="4"/>
      <c r="X963" s="4"/>
      <c r="Y963" s="4"/>
      <c r="Z963" s="4"/>
      <c r="AA963" s="4"/>
      <c r="AB963" s="4"/>
      <c r="AC963" s="4"/>
    </row>
    <row r="964" spans="1:29" ht="14.25" customHeight="1" x14ac:dyDescent="0.35">
      <c r="A964" s="1"/>
      <c r="B964" s="4"/>
      <c r="C964" s="4"/>
      <c r="D964" s="4"/>
      <c r="E964" s="4"/>
      <c r="F964" s="4"/>
      <c r="G964" s="4"/>
      <c r="H964" s="4"/>
      <c r="I964" s="4"/>
      <c r="J964" s="4"/>
      <c r="K964" s="4"/>
      <c r="L964" s="4"/>
      <c r="M964" s="4"/>
      <c r="N964" s="4"/>
      <c r="O964" s="4"/>
      <c r="P964" s="4"/>
      <c r="Q964" s="4"/>
      <c r="R964" s="4"/>
      <c r="S964" s="4"/>
      <c r="T964" s="4"/>
      <c r="U964" s="4"/>
      <c r="V964" s="4"/>
      <c r="W964" s="4"/>
      <c r="X964" s="4"/>
      <c r="Y964" s="4"/>
      <c r="Z964" s="4"/>
      <c r="AA964" s="4"/>
      <c r="AB964" s="4"/>
      <c r="AC964" s="4"/>
    </row>
    <row r="965" spans="1:29" ht="14.25" customHeight="1" x14ac:dyDescent="0.35">
      <c r="A965" s="1"/>
      <c r="B965" s="4"/>
      <c r="C965" s="4"/>
      <c r="D965" s="4"/>
      <c r="E965" s="4"/>
      <c r="F965" s="4"/>
      <c r="G965" s="4"/>
      <c r="H965" s="4"/>
      <c r="I965" s="4"/>
      <c r="J965" s="4"/>
      <c r="K965" s="4"/>
      <c r="L965" s="4"/>
      <c r="M965" s="4"/>
      <c r="N965" s="4"/>
      <c r="O965" s="4"/>
      <c r="P965" s="4"/>
      <c r="Q965" s="4"/>
      <c r="R965" s="4"/>
      <c r="S965" s="4"/>
      <c r="T965" s="4"/>
      <c r="U965" s="4"/>
      <c r="V965" s="4"/>
      <c r="W965" s="4"/>
      <c r="X965" s="4"/>
      <c r="Y965" s="4"/>
      <c r="Z965" s="4"/>
      <c r="AA965" s="4"/>
      <c r="AB965" s="4"/>
      <c r="AC965" s="4"/>
    </row>
    <row r="966" spans="1:29" ht="14.25" customHeight="1" x14ac:dyDescent="0.35">
      <c r="A966" s="1"/>
      <c r="B966" s="4"/>
      <c r="C966" s="4"/>
      <c r="D966" s="4"/>
      <c r="E966" s="4"/>
      <c r="F966" s="4"/>
      <c r="G966" s="4"/>
      <c r="H966" s="4"/>
      <c r="I966" s="4"/>
      <c r="J966" s="4"/>
      <c r="K966" s="4"/>
      <c r="L966" s="4"/>
      <c r="M966" s="4"/>
      <c r="N966" s="4"/>
      <c r="O966" s="4"/>
      <c r="P966" s="4"/>
      <c r="Q966" s="4"/>
      <c r="R966" s="4"/>
      <c r="S966" s="4"/>
      <c r="T966" s="4"/>
      <c r="U966" s="4"/>
      <c r="V966" s="4"/>
      <c r="W966" s="4"/>
      <c r="X966" s="4"/>
      <c r="Y966" s="4"/>
      <c r="Z966" s="4"/>
      <c r="AA966" s="4"/>
      <c r="AB966" s="4"/>
      <c r="AC966" s="4"/>
    </row>
    <row r="967" spans="1:29" ht="14.25" customHeight="1" x14ac:dyDescent="0.35">
      <c r="A967" s="1"/>
      <c r="B967" s="4"/>
      <c r="C967" s="4"/>
      <c r="D967" s="4"/>
      <c r="E967" s="4"/>
      <c r="F967" s="4"/>
      <c r="G967" s="4"/>
      <c r="H967" s="4"/>
      <c r="I967" s="4"/>
      <c r="J967" s="4"/>
      <c r="K967" s="4"/>
      <c r="L967" s="4"/>
      <c r="M967" s="4"/>
      <c r="N967" s="4"/>
      <c r="O967" s="4"/>
      <c r="P967" s="4"/>
      <c r="Q967" s="4"/>
      <c r="R967" s="4"/>
      <c r="S967" s="4"/>
      <c r="T967" s="4"/>
      <c r="U967" s="4"/>
      <c r="V967" s="4"/>
      <c r="W967" s="4"/>
      <c r="X967" s="4"/>
      <c r="Y967" s="4"/>
      <c r="Z967" s="4"/>
      <c r="AA967" s="4"/>
      <c r="AB967" s="4"/>
      <c r="AC967" s="4"/>
    </row>
    <row r="968" spans="1:29" ht="14.25" customHeight="1" x14ac:dyDescent="0.35">
      <c r="A968" s="1"/>
      <c r="B968" s="4"/>
      <c r="C968" s="4"/>
      <c r="D968" s="4"/>
      <c r="E968" s="4"/>
      <c r="F968" s="4"/>
      <c r="G968" s="4"/>
      <c r="H968" s="4"/>
      <c r="I968" s="4"/>
      <c r="J968" s="4"/>
      <c r="K968" s="4"/>
      <c r="L968" s="4"/>
      <c r="M968" s="4"/>
      <c r="N968" s="4"/>
      <c r="O968" s="4"/>
      <c r="P968" s="4"/>
      <c r="Q968" s="4"/>
      <c r="R968" s="4"/>
      <c r="S968" s="4"/>
      <c r="T968" s="4"/>
      <c r="U968" s="4"/>
      <c r="V968" s="4"/>
      <c r="W968" s="4"/>
      <c r="X968" s="4"/>
      <c r="Y968" s="4"/>
      <c r="Z968" s="4"/>
      <c r="AA968" s="4"/>
      <c r="AB968" s="4"/>
      <c r="AC968" s="4"/>
    </row>
    <row r="969" spans="1:29" ht="14.25" customHeight="1" x14ac:dyDescent="0.35">
      <c r="A969" s="1"/>
      <c r="B969" s="4"/>
      <c r="C969" s="4"/>
      <c r="D969" s="4"/>
      <c r="E969" s="4"/>
      <c r="F969" s="4"/>
      <c r="G969" s="4"/>
      <c r="H969" s="4"/>
      <c r="I969" s="4"/>
      <c r="J969" s="4"/>
      <c r="K969" s="4"/>
      <c r="L969" s="4"/>
      <c r="M969" s="4"/>
      <c r="N969" s="4"/>
      <c r="O969" s="4"/>
      <c r="P969" s="4"/>
      <c r="Q969" s="4"/>
      <c r="R969" s="4"/>
      <c r="S969" s="4"/>
      <c r="T969" s="4"/>
      <c r="U969" s="4"/>
      <c r="V969" s="4"/>
      <c r="W969" s="4"/>
      <c r="X969" s="4"/>
      <c r="Y969" s="4"/>
      <c r="Z969" s="4"/>
      <c r="AA969" s="4"/>
      <c r="AB969" s="4"/>
      <c r="AC969" s="4"/>
    </row>
    <row r="970" spans="1:29" ht="14.25" customHeight="1" x14ac:dyDescent="0.35">
      <c r="A970" s="1"/>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row>
    <row r="971" spans="1:29" ht="14.25" customHeight="1" x14ac:dyDescent="0.35">
      <c r="A971" s="1"/>
      <c r="B971" s="4"/>
      <c r="C971" s="4"/>
      <c r="D971" s="4"/>
      <c r="E971" s="4"/>
      <c r="F971" s="4"/>
      <c r="G971" s="4"/>
      <c r="H971" s="4"/>
      <c r="I971" s="4"/>
      <c r="J971" s="4"/>
      <c r="K971" s="4"/>
      <c r="L971" s="4"/>
      <c r="M971" s="4"/>
      <c r="N971" s="4"/>
      <c r="O971" s="4"/>
      <c r="P971" s="4"/>
      <c r="Q971" s="4"/>
      <c r="R971" s="4"/>
      <c r="S971" s="4"/>
      <c r="T971" s="4"/>
      <c r="U971" s="4"/>
      <c r="V971" s="4"/>
      <c r="W971" s="4"/>
      <c r="X971" s="4"/>
      <c r="Y971" s="4"/>
      <c r="Z971" s="4"/>
      <c r="AA971" s="4"/>
      <c r="AB971" s="4"/>
      <c r="AC971" s="4"/>
    </row>
    <row r="972" spans="1:29" ht="14.25" customHeight="1" x14ac:dyDescent="0.35">
      <c r="A972" s="1"/>
      <c r="B972" s="4"/>
      <c r="C972" s="4"/>
      <c r="D972" s="4"/>
      <c r="E972" s="4"/>
      <c r="F972" s="4"/>
      <c r="G972" s="4"/>
      <c r="H972" s="4"/>
      <c r="I972" s="4"/>
      <c r="J972" s="4"/>
      <c r="K972" s="4"/>
      <c r="L972" s="4"/>
      <c r="M972" s="4"/>
      <c r="N972" s="4"/>
      <c r="O972" s="4"/>
      <c r="P972" s="4"/>
      <c r="Q972" s="4"/>
      <c r="R972" s="4"/>
      <c r="S972" s="4"/>
      <c r="T972" s="4"/>
      <c r="U972" s="4"/>
      <c r="V972" s="4"/>
      <c r="W972" s="4"/>
      <c r="X972" s="4"/>
      <c r="Y972" s="4"/>
      <c r="Z972" s="4"/>
      <c r="AA972" s="4"/>
      <c r="AB972" s="4"/>
      <c r="AC972" s="4"/>
    </row>
    <row r="973" spans="1:29" ht="14.25" customHeight="1" x14ac:dyDescent="0.35">
      <c r="A973" s="1"/>
      <c r="B973" s="4"/>
      <c r="C973" s="4"/>
      <c r="D973" s="4"/>
      <c r="E973" s="4"/>
      <c r="F973" s="4"/>
      <c r="G973" s="4"/>
      <c r="H973" s="4"/>
      <c r="I973" s="4"/>
      <c r="J973" s="4"/>
      <c r="K973" s="4"/>
      <c r="L973" s="4"/>
      <c r="M973" s="4"/>
      <c r="N973" s="4"/>
      <c r="O973" s="4"/>
      <c r="P973" s="4"/>
      <c r="Q973" s="4"/>
      <c r="R973" s="4"/>
      <c r="S973" s="4"/>
      <c r="T973" s="4"/>
      <c r="U973" s="4"/>
      <c r="V973" s="4"/>
      <c r="W973" s="4"/>
      <c r="X973" s="4"/>
      <c r="Y973" s="4"/>
      <c r="Z973" s="4"/>
      <c r="AA973" s="4"/>
      <c r="AB973" s="4"/>
      <c r="AC973" s="4"/>
    </row>
    <row r="974" spans="1:29" ht="14.25" customHeight="1" x14ac:dyDescent="0.35">
      <c r="A974" s="1"/>
      <c r="B974" s="4"/>
      <c r="C974" s="4"/>
      <c r="D974" s="4"/>
      <c r="E974" s="4"/>
      <c r="F974" s="4"/>
      <c r="G974" s="4"/>
      <c r="H974" s="4"/>
      <c r="I974" s="4"/>
      <c r="J974" s="4"/>
      <c r="K974" s="4"/>
      <c r="L974" s="4"/>
      <c r="M974" s="4"/>
      <c r="N974" s="4"/>
      <c r="O974" s="4"/>
      <c r="P974" s="4"/>
      <c r="Q974" s="4"/>
      <c r="R974" s="4"/>
      <c r="S974" s="4"/>
      <c r="T974" s="4"/>
      <c r="U974" s="4"/>
      <c r="V974" s="4"/>
      <c r="W974" s="4"/>
      <c r="X974" s="4"/>
      <c r="Y974" s="4"/>
      <c r="Z974" s="4"/>
      <c r="AA974" s="4"/>
      <c r="AB974" s="4"/>
      <c r="AC974" s="4"/>
    </row>
    <row r="975" spans="1:29" ht="14.25" customHeight="1" x14ac:dyDescent="0.35">
      <c r="A975" s="1"/>
      <c r="B975" s="4"/>
      <c r="C975" s="4"/>
      <c r="D975" s="4"/>
      <c r="E975" s="4"/>
      <c r="F975" s="4"/>
      <c r="G975" s="4"/>
      <c r="H975" s="4"/>
      <c r="I975" s="4"/>
      <c r="J975" s="4"/>
      <c r="K975" s="4"/>
      <c r="L975" s="4"/>
      <c r="M975" s="4"/>
      <c r="N975" s="4"/>
      <c r="O975" s="4"/>
      <c r="P975" s="4"/>
      <c r="Q975" s="4"/>
      <c r="R975" s="4"/>
      <c r="S975" s="4"/>
      <c r="T975" s="4"/>
      <c r="U975" s="4"/>
      <c r="V975" s="4"/>
      <c r="W975" s="4"/>
      <c r="X975" s="4"/>
      <c r="Y975" s="4"/>
      <c r="Z975" s="4"/>
      <c r="AA975" s="4"/>
      <c r="AB975" s="4"/>
      <c r="AC975" s="4"/>
    </row>
    <row r="976" spans="1:29" ht="14.25" customHeight="1" x14ac:dyDescent="0.35">
      <c r="A976" s="1"/>
      <c r="B976" s="4"/>
      <c r="C976" s="4"/>
      <c r="D976" s="4"/>
      <c r="E976" s="4"/>
      <c r="F976" s="4"/>
      <c r="G976" s="4"/>
      <c r="H976" s="4"/>
      <c r="I976" s="4"/>
      <c r="J976" s="4"/>
      <c r="K976" s="4"/>
      <c r="L976" s="4"/>
      <c r="M976" s="4"/>
      <c r="N976" s="4"/>
      <c r="O976" s="4"/>
      <c r="P976" s="4"/>
      <c r="Q976" s="4"/>
      <c r="R976" s="4"/>
      <c r="S976" s="4"/>
      <c r="T976" s="4"/>
      <c r="U976" s="4"/>
      <c r="V976" s="4"/>
      <c r="W976" s="4"/>
      <c r="X976" s="4"/>
      <c r="Y976" s="4"/>
      <c r="Z976" s="4"/>
      <c r="AA976" s="4"/>
      <c r="AB976" s="4"/>
      <c r="AC976" s="4"/>
    </row>
    <row r="977" spans="1:29" ht="14.25" customHeight="1" x14ac:dyDescent="0.35">
      <c r="A977" s="1"/>
      <c r="B977" s="4"/>
      <c r="C977" s="4"/>
      <c r="D977" s="4"/>
      <c r="E977" s="4"/>
      <c r="F977" s="4"/>
      <c r="G977" s="4"/>
      <c r="H977" s="4"/>
      <c r="I977" s="4"/>
      <c r="J977" s="4"/>
      <c r="K977" s="4"/>
      <c r="L977" s="4"/>
      <c r="M977" s="4"/>
      <c r="N977" s="4"/>
      <c r="O977" s="4"/>
      <c r="P977" s="4"/>
      <c r="Q977" s="4"/>
      <c r="R977" s="4"/>
      <c r="S977" s="4"/>
      <c r="T977" s="4"/>
      <c r="U977" s="4"/>
      <c r="V977" s="4"/>
      <c r="W977" s="4"/>
      <c r="X977" s="4"/>
      <c r="Y977" s="4"/>
      <c r="Z977" s="4"/>
      <c r="AA977" s="4"/>
      <c r="AB977" s="4"/>
      <c r="AC977" s="4"/>
    </row>
    <row r="978" spans="1:29" ht="14.25" customHeight="1" x14ac:dyDescent="0.35">
      <c r="A978" s="1"/>
      <c r="B978" s="4"/>
      <c r="C978" s="4"/>
      <c r="D978" s="4"/>
      <c r="E978" s="4"/>
      <c r="F978" s="4"/>
      <c r="G978" s="4"/>
      <c r="H978" s="4"/>
      <c r="I978" s="4"/>
      <c r="J978" s="4"/>
      <c r="K978" s="4"/>
      <c r="L978" s="4"/>
      <c r="M978" s="4"/>
      <c r="N978" s="4"/>
      <c r="O978" s="4"/>
      <c r="P978" s="4"/>
      <c r="Q978" s="4"/>
      <c r="R978" s="4"/>
      <c r="S978" s="4"/>
      <c r="T978" s="4"/>
      <c r="U978" s="4"/>
      <c r="V978" s="4"/>
      <c r="W978" s="4"/>
      <c r="X978" s="4"/>
      <c r="Y978" s="4"/>
      <c r="Z978" s="4"/>
      <c r="AA978" s="4"/>
      <c r="AB978" s="4"/>
      <c r="AC978" s="4"/>
    </row>
    <row r="979" spans="1:29" ht="14.25" customHeight="1" x14ac:dyDescent="0.35">
      <c r="A979" s="1"/>
      <c r="B979" s="4"/>
      <c r="C979" s="4"/>
      <c r="D979" s="4"/>
      <c r="E979" s="4"/>
      <c r="F979" s="4"/>
      <c r="G979" s="4"/>
      <c r="H979" s="4"/>
      <c r="I979" s="4"/>
      <c r="J979" s="4"/>
      <c r="K979" s="4"/>
      <c r="L979" s="4"/>
      <c r="M979" s="4"/>
      <c r="N979" s="4"/>
      <c r="O979" s="4"/>
      <c r="P979" s="4"/>
      <c r="Q979" s="4"/>
      <c r="R979" s="4"/>
      <c r="S979" s="4"/>
      <c r="T979" s="4"/>
      <c r="U979" s="4"/>
      <c r="V979" s="4"/>
      <c r="W979" s="4"/>
      <c r="X979" s="4"/>
      <c r="Y979" s="4"/>
      <c r="Z979" s="4"/>
      <c r="AA979" s="4"/>
      <c r="AB979" s="4"/>
      <c r="AC979" s="4"/>
    </row>
    <row r="980" spans="1:29" ht="14.25" customHeight="1" x14ac:dyDescent="0.35">
      <c r="A980" s="1"/>
      <c r="B980" s="4"/>
      <c r="C980" s="4"/>
      <c r="D980" s="4"/>
      <c r="E980" s="4"/>
      <c r="F980" s="4"/>
      <c r="G980" s="4"/>
      <c r="H980" s="4"/>
      <c r="I980" s="4"/>
      <c r="J980" s="4"/>
      <c r="K980" s="4"/>
      <c r="L980" s="4"/>
      <c r="M980" s="4"/>
      <c r="N980" s="4"/>
      <c r="O980" s="4"/>
      <c r="P980" s="4"/>
      <c r="Q980" s="4"/>
      <c r="R980" s="4"/>
      <c r="S980" s="4"/>
      <c r="T980" s="4"/>
      <c r="U980" s="4"/>
      <c r="V980" s="4"/>
      <c r="W980" s="4"/>
      <c r="X980" s="4"/>
      <c r="Y980" s="4"/>
      <c r="Z980" s="4"/>
      <c r="AA980" s="4"/>
      <c r="AB980" s="4"/>
      <c r="AC980" s="4"/>
    </row>
    <row r="981" spans="1:29" ht="14.25" customHeight="1" x14ac:dyDescent="0.35">
      <c r="A981" s="1"/>
      <c r="B981" s="4"/>
      <c r="C981" s="4"/>
      <c r="D981" s="4"/>
      <c r="E981" s="4"/>
      <c r="F981" s="4"/>
      <c r="G981" s="4"/>
      <c r="H981" s="4"/>
      <c r="I981" s="4"/>
      <c r="J981" s="4"/>
      <c r="K981" s="4"/>
      <c r="L981" s="4"/>
      <c r="M981" s="4"/>
      <c r="N981" s="4"/>
      <c r="O981" s="4"/>
      <c r="P981" s="4"/>
      <c r="Q981" s="4"/>
      <c r="R981" s="4"/>
      <c r="S981" s="4"/>
      <c r="T981" s="4"/>
      <c r="U981" s="4"/>
      <c r="V981" s="4"/>
      <c r="W981" s="4"/>
      <c r="X981" s="4"/>
      <c r="Y981" s="4"/>
      <c r="Z981" s="4"/>
      <c r="AA981" s="4"/>
      <c r="AB981" s="4"/>
      <c r="AC981" s="4"/>
    </row>
    <row r="982" spans="1:29" ht="14.25" customHeight="1" x14ac:dyDescent="0.35">
      <c r="A982" s="1"/>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row>
    <row r="983" spans="1:29" ht="14.25" customHeight="1" x14ac:dyDescent="0.35">
      <c r="A983" s="1"/>
      <c r="B983" s="4"/>
      <c r="C983" s="4"/>
      <c r="D983" s="4"/>
      <c r="E983" s="4"/>
      <c r="F983" s="4"/>
      <c r="G983" s="4"/>
      <c r="H983" s="4"/>
      <c r="I983" s="4"/>
      <c r="J983" s="4"/>
      <c r="K983" s="4"/>
      <c r="L983" s="4"/>
      <c r="M983" s="4"/>
      <c r="N983" s="4"/>
      <c r="O983" s="4"/>
      <c r="P983" s="4"/>
      <c r="Q983" s="4"/>
      <c r="R983" s="4"/>
      <c r="S983" s="4"/>
      <c r="T983" s="4"/>
      <c r="U983" s="4"/>
      <c r="V983" s="4"/>
      <c r="W983" s="4"/>
      <c r="X983" s="4"/>
      <c r="Y983" s="4"/>
      <c r="Z983" s="4"/>
      <c r="AA983" s="4"/>
      <c r="AB983" s="4"/>
      <c r="AC983" s="4"/>
    </row>
    <row r="984" spans="1:29" ht="14.25" customHeight="1" x14ac:dyDescent="0.35">
      <c r="A984" s="1"/>
      <c r="B984" s="4"/>
      <c r="C984" s="4"/>
      <c r="D984" s="4"/>
      <c r="E984" s="4"/>
      <c r="F984" s="4"/>
      <c r="G984" s="4"/>
      <c r="H984" s="4"/>
      <c r="I984" s="4"/>
      <c r="J984" s="4"/>
      <c r="K984" s="4"/>
      <c r="L984" s="4"/>
      <c r="M984" s="4"/>
      <c r="N984" s="4"/>
      <c r="O984" s="4"/>
      <c r="P984" s="4"/>
      <c r="Q984" s="4"/>
      <c r="R984" s="4"/>
      <c r="S984" s="4"/>
      <c r="T984" s="4"/>
      <c r="U984" s="4"/>
      <c r="V984" s="4"/>
      <c r="W984" s="4"/>
      <c r="X984" s="4"/>
      <c r="Y984" s="4"/>
      <c r="Z984" s="4"/>
      <c r="AA984" s="4"/>
      <c r="AB984" s="4"/>
      <c r="AC984" s="4"/>
    </row>
    <row r="985" spans="1:29" ht="14.25" customHeight="1" x14ac:dyDescent="0.35">
      <c r="A985" s="1"/>
      <c r="B985" s="4"/>
      <c r="C985" s="4"/>
      <c r="D985" s="4"/>
      <c r="E985" s="4"/>
      <c r="F985" s="4"/>
      <c r="G985" s="4"/>
      <c r="H985" s="4"/>
      <c r="I985" s="4"/>
      <c r="J985" s="4"/>
      <c r="K985" s="4"/>
      <c r="L985" s="4"/>
      <c r="M985" s="4"/>
      <c r="N985" s="4"/>
      <c r="O985" s="4"/>
      <c r="P985" s="4"/>
      <c r="Q985" s="4"/>
      <c r="R985" s="4"/>
      <c r="S985" s="4"/>
      <c r="T985" s="4"/>
      <c r="U985" s="4"/>
      <c r="V985" s="4"/>
      <c r="W985" s="4"/>
      <c r="X985" s="4"/>
      <c r="Y985" s="4"/>
      <c r="Z985" s="4"/>
      <c r="AA985" s="4"/>
      <c r="AB985" s="4"/>
      <c r="AC985" s="4"/>
    </row>
    <row r="986" spans="1:29" ht="14.25" customHeight="1" x14ac:dyDescent="0.35">
      <c r="A986" s="1"/>
      <c r="B986" s="4"/>
      <c r="C986" s="4"/>
      <c r="D986" s="4"/>
      <c r="E986" s="4"/>
      <c r="F986" s="4"/>
      <c r="G986" s="4"/>
      <c r="H986" s="4"/>
      <c r="I986" s="4"/>
      <c r="J986" s="4"/>
      <c r="K986" s="4"/>
      <c r="L986" s="4"/>
      <c r="M986" s="4"/>
      <c r="N986" s="4"/>
      <c r="O986" s="4"/>
      <c r="P986" s="4"/>
      <c r="Q986" s="4"/>
      <c r="R986" s="4"/>
      <c r="S986" s="4"/>
      <c r="T986" s="4"/>
      <c r="U986" s="4"/>
      <c r="V986" s="4"/>
      <c r="W986" s="4"/>
      <c r="X986" s="4"/>
      <c r="Y986" s="4"/>
      <c r="Z986" s="4"/>
      <c r="AA986" s="4"/>
      <c r="AB986" s="4"/>
      <c r="AC986" s="4"/>
    </row>
    <row r="987" spans="1:29" ht="14.25" customHeight="1" x14ac:dyDescent="0.35">
      <c r="A987" s="1"/>
      <c r="B987" s="4"/>
      <c r="C987" s="4"/>
      <c r="D987" s="4"/>
      <c r="E987" s="4"/>
      <c r="F987" s="4"/>
      <c r="G987" s="4"/>
      <c r="H987" s="4"/>
      <c r="I987" s="4"/>
      <c r="J987" s="4"/>
      <c r="K987" s="4"/>
      <c r="L987" s="4"/>
      <c r="M987" s="4"/>
      <c r="N987" s="4"/>
      <c r="O987" s="4"/>
      <c r="P987" s="4"/>
      <c r="Q987" s="4"/>
      <c r="R987" s="4"/>
      <c r="S987" s="4"/>
      <c r="T987" s="4"/>
      <c r="U987" s="4"/>
      <c r="V987" s="4"/>
      <c r="W987" s="4"/>
      <c r="X987" s="4"/>
      <c r="Y987" s="4"/>
      <c r="Z987" s="4"/>
      <c r="AA987" s="4"/>
      <c r="AB987" s="4"/>
      <c r="AC987" s="4"/>
    </row>
    <row r="988" spans="1:29" ht="14.25" customHeight="1" x14ac:dyDescent="0.35">
      <c r="A988" s="1"/>
      <c r="B988" s="4"/>
      <c r="C988" s="4"/>
      <c r="D988" s="4"/>
      <c r="E988" s="4"/>
      <c r="F988" s="4"/>
      <c r="G988" s="4"/>
      <c r="H988" s="4"/>
      <c r="I988" s="4"/>
      <c r="J988" s="4"/>
      <c r="K988" s="4"/>
      <c r="L988" s="4"/>
      <c r="M988" s="4"/>
      <c r="N988" s="4"/>
      <c r="O988" s="4"/>
      <c r="P988" s="4"/>
      <c r="Q988" s="4"/>
      <c r="R988" s="4"/>
      <c r="S988" s="4"/>
      <c r="T988" s="4"/>
      <c r="U988" s="4"/>
      <c r="V988" s="4"/>
      <c r="W988" s="4"/>
      <c r="X988" s="4"/>
      <c r="Y988" s="4"/>
      <c r="Z988" s="4"/>
      <c r="AA988" s="4"/>
      <c r="AB988" s="4"/>
      <c r="AC988" s="4"/>
    </row>
    <row r="989" spans="1:29" ht="14.25" customHeight="1" x14ac:dyDescent="0.35">
      <c r="A989" s="1"/>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row>
    <row r="990" spans="1:29" ht="14.25" customHeight="1" x14ac:dyDescent="0.35">
      <c r="A990" s="1"/>
      <c r="B990" s="4"/>
      <c r="C990" s="4"/>
      <c r="D990" s="4"/>
      <c r="E990" s="4"/>
      <c r="F990" s="4"/>
      <c r="G990" s="4"/>
      <c r="H990" s="4"/>
      <c r="I990" s="4"/>
      <c r="J990" s="4"/>
      <c r="K990" s="4"/>
      <c r="L990" s="4"/>
      <c r="M990" s="4"/>
      <c r="N990" s="4"/>
      <c r="O990" s="4"/>
      <c r="P990" s="4"/>
      <c r="Q990" s="4"/>
      <c r="R990" s="4"/>
      <c r="S990" s="4"/>
      <c r="T990" s="4"/>
      <c r="U990" s="4"/>
      <c r="V990" s="4"/>
      <c r="W990" s="4"/>
      <c r="X990" s="4"/>
      <c r="Y990" s="4"/>
      <c r="Z990" s="4"/>
      <c r="AA990" s="4"/>
      <c r="AB990" s="4"/>
      <c r="AC990" s="4"/>
    </row>
    <row r="991" spans="1:29" ht="14.25" customHeight="1" x14ac:dyDescent="0.35">
      <c r="A991" s="1"/>
      <c r="B991" s="4"/>
      <c r="C991" s="4"/>
      <c r="D991" s="4"/>
      <c r="E991" s="4"/>
      <c r="F991" s="4"/>
      <c r="G991" s="4"/>
      <c r="H991" s="4"/>
      <c r="I991" s="4"/>
      <c r="J991" s="4"/>
      <c r="K991" s="4"/>
      <c r="L991" s="4"/>
      <c r="M991" s="4"/>
      <c r="N991" s="4"/>
      <c r="O991" s="4"/>
      <c r="P991" s="4"/>
      <c r="Q991" s="4"/>
      <c r="R991" s="4"/>
      <c r="S991" s="4"/>
      <c r="T991" s="4"/>
      <c r="U991" s="4"/>
      <c r="V991" s="4"/>
      <c r="W991" s="4"/>
      <c r="X991" s="4"/>
      <c r="Y991" s="4"/>
      <c r="Z991" s="4"/>
      <c r="AA991" s="4"/>
      <c r="AB991" s="4"/>
      <c r="AC991" s="4"/>
    </row>
    <row r="992" spans="1:29" ht="14.25" customHeight="1" x14ac:dyDescent="0.35">
      <c r="A992" s="1"/>
      <c r="B992" s="4"/>
      <c r="C992" s="4"/>
      <c r="D992" s="4"/>
      <c r="E992" s="4"/>
      <c r="F992" s="4"/>
      <c r="G992" s="4"/>
      <c r="H992" s="4"/>
      <c r="I992" s="4"/>
      <c r="J992" s="4"/>
      <c r="K992" s="4"/>
      <c r="L992" s="4"/>
      <c r="M992" s="4"/>
      <c r="N992" s="4"/>
      <c r="O992" s="4"/>
      <c r="P992" s="4"/>
      <c r="Q992" s="4"/>
      <c r="R992" s="4"/>
      <c r="S992" s="4"/>
      <c r="T992" s="4"/>
      <c r="U992" s="4"/>
      <c r="V992" s="4"/>
      <c r="W992" s="4"/>
      <c r="X992" s="4"/>
      <c r="Y992" s="4"/>
      <c r="Z992" s="4"/>
      <c r="AA992" s="4"/>
      <c r="AB992" s="4"/>
      <c r="AC992" s="4"/>
    </row>
    <row r="993" spans="1:29" ht="14.25" customHeight="1" x14ac:dyDescent="0.35">
      <c r="A993" s="1"/>
      <c r="B993" s="4"/>
      <c r="C993" s="4"/>
      <c r="D993" s="4"/>
      <c r="E993" s="4"/>
      <c r="F993" s="4"/>
      <c r="G993" s="4"/>
      <c r="H993" s="4"/>
      <c r="I993" s="4"/>
      <c r="J993" s="4"/>
      <c r="K993" s="4"/>
      <c r="L993" s="4"/>
      <c r="M993" s="4"/>
      <c r="N993" s="4"/>
      <c r="O993" s="4"/>
      <c r="P993" s="4"/>
      <c r="Q993" s="4"/>
      <c r="R993" s="4"/>
      <c r="S993" s="4"/>
      <c r="T993" s="4"/>
      <c r="U993" s="4"/>
      <c r="V993" s="4"/>
      <c r="W993" s="4"/>
      <c r="X993" s="4"/>
      <c r="Y993" s="4"/>
      <c r="Z993" s="4"/>
      <c r="AA993" s="4"/>
      <c r="AB993" s="4"/>
      <c r="AC993" s="4"/>
    </row>
    <row r="994" spans="1:29" ht="14.25" customHeight="1" x14ac:dyDescent="0.35">
      <c r="A994" s="1"/>
      <c r="B994" s="4"/>
      <c r="C994" s="4"/>
      <c r="D994" s="4"/>
      <c r="E994" s="4"/>
      <c r="F994" s="4"/>
      <c r="G994" s="4"/>
      <c r="H994" s="4"/>
      <c r="I994" s="4"/>
      <c r="J994" s="4"/>
      <c r="K994" s="4"/>
      <c r="L994" s="4"/>
      <c r="M994" s="4"/>
      <c r="N994" s="4"/>
      <c r="O994" s="4"/>
      <c r="P994" s="4"/>
      <c r="Q994" s="4"/>
      <c r="R994" s="4"/>
      <c r="S994" s="4"/>
      <c r="T994" s="4"/>
      <c r="U994" s="4"/>
      <c r="V994" s="4"/>
      <c r="W994" s="4"/>
      <c r="X994" s="4"/>
      <c r="Y994" s="4"/>
      <c r="Z994" s="4"/>
      <c r="AA994" s="4"/>
      <c r="AB994" s="4"/>
      <c r="AC994" s="4"/>
    </row>
    <row r="995" spans="1:29" ht="14.25" customHeight="1" x14ac:dyDescent="0.35">
      <c r="A995" s="1"/>
      <c r="B995" s="4"/>
      <c r="C995" s="4"/>
      <c r="D995" s="4"/>
      <c r="E995" s="4"/>
      <c r="F995" s="4"/>
      <c r="G995" s="4"/>
      <c r="H995" s="4"/>
      <c r="I995" s="4"/>
      <c r="J995" s="4"/>
      <c r="K995" s="4"/>
      <c r="L995" s="4"/>
      <c r="M995" s="4"/>
      <c r="N995" s="4"/>
      <c r="O995" s="4"/>
      <c r="P995" s="4"/>
      <c r="Q995" s="4"/>
      <c r="R995" s="4"/>
      <c r="S995" s="4"/>
      <c r="T995" s="4"/>
      <c r="U995" s="4"/>
      <c r="V995" s="4"/>
      <c r="W995" s="4"/>
      <c r="X995" s="4"/>
      <c r="Y995" s="4"/>
      <c r="Z995" s="4"/>
      <c r="AA995" s="4"/>
      <c r="AB995" s="4"/>
      <c r="AC995" s="4"/>
    </row>
    <row r="996" spans="1:29" ht="14.25" customHeight="1" x14ac:dyDescent="0.35">
      <c r="A996" s="1"/>
      <c r="B996" s="4"/>
      <c r="C996" s="4"/>
      <c r="D996" s="4"/>
      <c r="E996" s="4"/>
      <c r="F996" s="4"/>
      <c r="G996" s="4"/>
      <c r="H996" s="4"/>
      <c r="I996" s="4"/>
      <c r="J996" s="4"/>
      <c r="K996" s="4"/>
      <c r="L996" s="4"/>
      <c r="M996" s="4"/>
      <c r="N996" s="4"/>
      <c r="O996" s="4"/>
      <c r="P996" s="4"/>
      <c r="Q996" s="4"/>
      <c r="R996" s="4"/>
      <c r="S996" s="4"/>
      <c r="T996" s="4"/>
      <c r="U996" s="4"/>
      <c r="V996" s="4"/>
      <c r="W996" s="4"/>
      <c r="X996" s="4"/>
      <c r="Y996" s="4"/>
      <c r="Z996" s="4"/>
      <c r="AA996" s="4"/>
      <c r="AB996" s="4"/>
      <c r="AC996" s="4"/>
    </row>
    <row r="997" spans="1:29" ht="14.25" customHeight="1" x14ac:dyDescent="0.35">
      <c r="A997" s="1"/>
      <c r="B997" s="4"/>
      <c r="C997" s="4"/>
      <c r="D997" s="4"/>
      <c r="E997" s="4"/>
      <c r="F997" s="4"/>
      <c r="G997" s="4"/>
      <c r="H997" s="4"/>
      <c r="I997" s="4"/>
      <c r="J997" s="4"/>
      <c r="K997" s="4"/>
      <c r="L997" s="4"/>
      <c r="M997" s="4"/>
      <c r="N997" s="4"/>
      <c r="O997" s="4"/>
      <c r="P997" s="4"/>
      <c r="Q997" s="4"/>
      <c r="R997" s="4"/>
      <c r="S997" s="4"/>
      <c r="T997" s="4"/>
      <c r="U997" s="4"/>
      <c r="V997" s="4"/>
      <c r="W997" s="4"/>
      <c r="X997" s="4"/>
      <c r="Y997" s="4"/>
      <c r="Z997" s="4"/>
      <c r="AA997" s="4"/>
      <c r="AB997" s="4"/>
      <c r="AC997" s="4"/>
    </row>
    <row r="998" spans="1:29" ht="14.25" customHeight="1" x14ac:dyDescent="0.35">
      <c r="A998" s="1"/>
      <c r="B998" s="4"/>
      <c r="C998" s="4"/>
      <c r="D998" s="4"/>
      <c r="E998" s="4"/>
      <c r="F998" s="4"/>
      <c r="G998" s="4"/>
      <c r="H998" s="4"/>
      <c r="I998" s="4"/>
      <c r="J998" s="4"/>
      <c r="K998" s="4"/>
      <c r="L998" s="4"/>
      <c r="M998" s="4"/>
      <c r="N998" s="4"/>
      <c r="O998" s="4"/>
      <c r="P998" s="4"/>
      <c r="Q998" s="4"/>
      <c r="R998" s="4"/>
      <c r="S998" s="4"/>
      <c r="T998" s="4"/>
      <c r="U998" s="4"/>
      <c r="V998" s="4"/>
      <c r="W998" s="4"/>
      <c r="X998" s="4"/>
      <c r="Y998" s="4"/>
      <c r="Z998" s="4"/>
      <c r="AA998" s="4"/>
      <c r="AB998" s="4"/>
      <c r="AC998" s="4"/>
    </row>
    <row r="999" spans="1:29" ht="14.25" customHeight="1" x14ac:dyDescent="0.35">
      <c r="A999" s="1"/>
      <c r="B999" s="4"/>
      <c r="C999" s="4"/>
      <c r="D999" s="4"/>
      <c r="E999" s="4"/>
      <c r="F999" s="4"/>
      <c r="G999" s="4"/>
      <c r="H999" s="4"/>
      <c r="I999" s="4"/>
      <c r="J999" s="4"/>
      <c r="K999" s="4"/>
      <c r="L999" s="4"/>
      <c r="M999" s="4"/>
      <c r="N999" s="4"/>
      <c r="O999" s="4"/>
      <c r="P999" s="4"/>
      <c r="Q999" s="4"/>
      <c r="R999" s="4"/>
      <c r="S999" s="4"/>
      <c r="T999" s="4"/>
      <c r="U999" s="4"/>
      <c r="V999" s="4"/>
      <c r="W999" s="4"/>
      <c r="X999" s="4"/>
      <c r="Y999" s="4"/>
      <c r="Z999" s="4"/>
      <c r="AA999" s="4"/>
      <c r="AB999" s="4"/>
      <c r="AC999" s="4"/>
    </row>
    <row r="1000" spans="1:29" ht="14.25" customHeight="1" x14ac:dyDescent="0.35">
      <c r="A1000" s="1"/>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c r="AA1000" s="4"/>
      <c r="AB1000" s="4"/>
      <c r="AC1000" s="4"/>
    </row>
  </sheetData>
  <mergeCells count="4">
    <mergeCell ref="C10:M11"/>
    <mergeCell ref="C12:M13"/>
    <mergeCell ref="C14:M15"/>
    <mergeCell ref="C17:M19"/>
  </mergeCells>
  <dataValidations count="1">
    <dataValidation type="list" allowBlank="1" showErrorMessage="1" sqref="V28:V29 K30:K35 E30:E37" xr:uid="{00000000-0002-0000-0100-000000000000}">
      <formula1>"Yes,No"</formula1>
    </dataValidation>
  </dataValidations>
  <hyperlinks>
    <hyperlink ref="D30" location="'Product or Service Sales'!A1" display="Product or Service Sales" xr:uid="{00000000-0004-0000-0100-000000000000}"/>
    <hyperlink ref="J30" location="'Cost of Goods Sold'!A1" display="Cost of Goods Sold" xr:uid="{00000000-0004-0000-0100-000001000000}"/>
    <hyperlink ref="D31" location="Subscription!A1" display="Subscription" xr:uid="{00000000-0004-0000-0100-000002000000}"/>
    <hyperlink ref="J31" location="'R&amp;D'!A1" display="R&amp;D" xr:uid="{00000000-0004-0000-0100-000003000000}"/>
    <hyperlink ref="D32" location="Advertising!A1" display="Advertising" xr:uid="{00000000-0004-0000-0100-000004000000}"/>
    <hyperlink ref="J32" location="'G&amp;A'!A1" display="G&amp;A" xr:uid="{00000000-0004-0000-0100-000005000000}"/>
    <hyperlink ref="D33" location="Licensing!A1" display="Licensing" xr:uid="{00000000-0004-0000-0100-000006000000}"/>
    <hyperlink ref="J33" location="'Selling &amp; Distribution'!A1" display="Selling &amp; Distribution" xr:uid="{00000000-0004-0000-0100-000007000000}"/>
    <hyperlink ref="D34" location="Sponsorship!A1" display="Sponsorship" xr:uid="{00000000-0004-0000-0100-000008000000}"/>
    <hyperlink ref="J34" location="'D&amp;A'!A1" display="Depreciation &amp; Amortization" xr:uid="{00000000-0004-0000-0100-000009000000}"/>
    <hyperlink ref="D35" location="'Freemium Model'!A1" display="Freemium Model" xr:uid="{00000000-0004-0000-0100-00000A000000}"/>
    <hyperlink ref="J35" location="'Other OPEX'!A1" display="Other Operating Expenses" xr:uid="{00000000-0004-0000-0100-00000B000000}"/>
    <hyperlink ref="D36" location="Commissions!A1" display="Commissions" xr:uid="{00000000-0004-0000-0100-00000C000000}"/>
    <hyperlink ref="D37" location="'Other Revenue'!A1" display="Other Revenue" xr:uid="{00000000-0004-0000-0100-00000D000000}"/>
  </hyperlink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5DCF7"/>
  </sheetPr>
  <dimension ref="A1:Z1000"/>
  <sheetViews>
    <sheetView showGridLines="0" topLeftCell="H1" workbookViewId="0"/>
  </sheetViews>
  <sheetFormatPr defaultColWidth="12.6328125" defaultRowHeight="15" customHeight="1" x14ac:dyDescent="0.35"/>
  <cols>
    <col min="1" max="1" width="25.6328125" customWidth="1"/>
    <col min="2" max="2" width="9.453125" customWidth="1"/>
    <col min="3" max="3" width="2.453125" customWidth="1"/>
    <col min="4" max="4" width="10" customWidth="1"/>
    <col min="5" max="5" width="8.36328125" customWidth="1"/>
    <col min="6" max="10" width="15.6328125" customWidth="1"/>
    <col min="11" max="11" width="9" customWidth="1"/>
    <col min="12" max="12" width="2.6328125" customWidth="1"/>
    <col min="13" max="13" width="2.453125" customWidth="1"/>
    <col min="14" max="14" width="17.453125" customWidth="1"/>
    <col min="15" max="19" width="15.6328125" customWidth="1"/>
    <col min="20" max="20" width="9" customWidth="1"/>
    <col min="21" max="26" width="10.453125" customWidth="1"/>
  </cols>
  <sheetData>
    <row r="1" spans="1:26" ht="48.75" customHeight="1" x14ac:dyDescent="0.35">
      <c r="A1" s="22"/>
      <c r="B1" s="23"/>
      <c r="C1" s="24" t="s">
        <v>50</v>
      </c>
      <c r="D1" s="23"/>
      <c r="E1" s="23"/>
      <c r="F1" s="23"/>
      <c r="G1" s="23"/>
      <c r="H1" s="23"/>
      <c r="I1" s="23"/>
      <c r="J1" s="23"/>
      <c r="K1" s="23"/>
      <c r="L1" s="23"/>
      <c r="M1" s="23"/>
      <c r="N1" s="23"/>
      <c r="O1" s="23"/>
      <c r="P1" s="23"/>
      <c r="Q1" s="23"/>
      <c r="R1" s="23"/>
      <c r="S1" s="23"/>
      <c r="T1" s="23"/>
      <c r="U1" s="23"/>
      <c r="V1" s="23"/>
      <c r="W1" s="23"/>
      <c r="X1" s="23"/>
      <c r="Y1" s="23"/>
      <c r="Z1" s="23"/>
    </row>
    <row r="2" spans="1:26" ht="14.25" customHeight="1" x14ac:dyDescent="0.35">
      <c r="A2" s="22"/>
    </row>
    <row r="3" spans="1:26" ht="14.25" customHeight="1" x14ac:dyDescent="0.35">
      <c r="A3" s="22"/>
    </row>
    <row r="4" spans="1:26" ht="29.25" customHeight="1" x14ac:dyDescent="0.35">
      <c r="A4" s="22"/>
      <c r="C4" s="25"/>
      <c r="D4" s="26"/>
      <c r="E4" s="26"/>
      <c r="F4" s="26"/>
      <c r="G4" s="26"/>
      <c r="H4" s="26"/>
      <c r="I4" s="26"/>
      <c r="J4" s="26"/>
      <c r="K4" s="27"/>
      <c r="M4" s="28"/>
      <c r="N4" s="29"/>
      <c r="O4" s="29"/>
      <c r="P4" s="29"/>
      <c r="Q4" s="29"/>
      <c r="R4" s="29"/>
      <c r="S4" s="29"/>
      <c r="T4" s="30"/>
    </row>
    <row r="5" spans="1:26" ht="20.25" customHeight="1" x14ac:dyDescent="0.55000000000000004">
      <c r="A5" s="31" t="s">
        <v>51</v>
      </c>
      <c r="B5" s="32"/>
      <c r="C5" s="33"/>
      <c r="D5" s="34">
        <v>2026</v>
      </c>
      <c r="E5" s="35"/>
      <c r="F5" s="360">
        <f t="array" ref="F5">INDEX('💲Financial Statements    '!$D$6:$I$40,1,MATCH('📊 Financial Dashboard'!$D$5,'💲Financial Statements    '!$D$5:$I$5,0))</f>
        <v>0</v>
      </c>
      <c r="G5" s="36"/>
      <c r="H5" s="360">
        <f t="array" ref="H5">INDEX('💲Financial Statements    '!$D$6:$I$47,41,MATCH('📊 Financial Dashboard'!$D$5,'💲Financial Statements    '!$D$5:$I$5,0))</f>
        <v>0</v>
      </c>
      <c r="I5" s="36"/>
      <c r="J5" s="363" t="str">
        <f>IFERROR((F5-H5)/F5,"-")</f>
        <v>-</v>
      </c>
      <c r="K5" s="37"/>
      <c r="L5" s="32"/>
      <c r="M5" s="38"/>
      <c r="N5" s="39"/>
      <c r="O5" s="364" t="str">
        <f>IFERROR(SUM('💲Financial Statements    '!E45:I45)/'Investment Required'!G26-1,"-")</f>
        <v>-</v>
      </c>
      <c r="P5" s="39"/>
      <c r="Q5" s="365" t="str">
        <f t="array" aca="1" ref="Q5" ca="1">IFERROR(IF('Investment Required'!G26&gt;'💲Financial Statements    '!I48,"5 Yrs+",IF('Investment Required'!G26&lt;'💲Financial Statements    '!E48,"&lt;1 Yr",CONCAT(MATCH('Investment Required'!G26,'💲Financial Statements    '!$E$48:$I$48,1)," Yrs ",ROUND(12*('Investment Required'!G26-INDEX('💲Financial Statements    '!$E$48:$I$48,1,MATCH('Investment Required'!G26,'💲Financial Statements    '!$E$48:$I$48,1)))/(INDEX('💲Financial Statements    '!$E$48:$I$48,1,MATCH('Investment Required'!G26,'💲Financial Statements    '!$E$48:$I$48,1)+1)-INDEX('💲Financial Statements    '!$E$48:$I$48,1,MATCH('Investment Required'!G26,'💲Financial Statements    '!$E$48:$I$48,1))),0)," Months"))),"-")</f>
        <v>-</v>
      </c>
      <c r="R5" s="351"/>
      <c r="S5" s="352"/>
      <c r="T5" s="40"/>
      <c r="U5" s="32"/>
      <c r="V5" s="32"/>
      <c r="W5" s="32"/>
      <c r="X5" s="32"/>
      <c r="Y5" s="32"/>
      <c r="Z5" s="32"/>
    </row>
    <row r="6" spans="1:26" ht="15" customHeight="1" x14ac:dyDescent="0.55000000000000004">
      <c r="A6" s="366"/>
      <c r="B6" s="32"/>
      <c r="C6" s="33"/>
      <c r="D6" s="41"/>
      <c r="E6" s="41"/>
      <c r="F6" s="361"/>
      <c r="G6" s="36"/>
      <c r="H6" s="361"/>
      <c r="I6" s="36"/>
      <c r="J6" s="361"/>
      <c r="K6" s="37"/>
      <c r="L6" s="32"/>
      <c r="M6" s="38"/>
      <c r="N6" s="39"/>
      <c r="O6" s="361"/>
      <c r="P6" s="39"/>
      <c r="Q6" s="357"/>
      <c r="R6" s="358"/>
      <c r="S6" s="359"/>
      <c r="T6" s="40"/>
      <c r="U6" s="32"/>
      <c r="V6" s="32"/>
      <c r="W6" s="32"/>
      <c r="X6" s="32"/>
      <c r="Y6" s="32"/>
      <c r="Z6" s="32"/>
    </row>
    <row r="7" spans="1:26" ht="6.75" customHeight="1" x14ac:dyDescent="0.55000000000000004">
      <c r="A7" s="361"/>
      <c r="B7" s="32"/>
      <c r="C7" s="33"/>
      <c r="D7" s="42"/>
      <c r="E7" s="42"/>
      <c r="F7" s="362"/>
      <c r="G7" s="36"/>
      <c r="H7" s="362"/>
      <c r="I7" s="36"/>
      <c r="J7" s="362"/>
      <c r="K7" s="37"/>
      <c r="L7" s="32"/>
      <c r="M7" s="38"/>
      <c r="N7" s="39"/>
      <c r="O7" s="362"/>
      <c r="P7" s="39"/>
      <c r="Q7" s="353"/>
      <c r="R7" s="354"/>
      <c r="S7" s="355"/>
      <c r="T7" s="40"/>
      <c r="U7" s="32"/>
      <c r="V7" s="32"/>
      <c r="W7" s="32"/>
      <c r="X7" s="32"/>
      <c r="Y7" s="32"/>
      <c r="Z7" s="32"/>
    </row>
    <row r="8" spans="1:26" ht="14.25" customHeight="1" x14ac:dyDescent="0.35">
      <c r="A8" s="361"/>
      <c r="C8" s="43"/>
      <c r="D8" s="44"/>
      <c r="E8" s="44"/>
      <c r="F8" s="44"/>
      <c r="G8" s="44"/>
      <c r="H8" s="44"/>
      <c r="I8" s="44"/>
      <c r="J8" s="44"/>
      <c r="K8" s="45"/>
      <c r="M8" s="46"/>
      <c r="N8" s="47"/>
      <c r="O8" s="47"/>
      <c r="P8" s="47"/>
      <c r="Q8" s="47"/>
      <c r="R8" s="47"/>
      <c r="S8" s="47"/>
      <c r="T8" s="48"/>
    </row>
    <row r="9" spans="1:26" ht="4.5" customHeight="1" x14ac:dyDescent="0.35">
      <c r="A9" s="361"/>
      <c r="C9" s="49"/>
      <c r="D9" s="50"/>
      <c r="E9" s="50"/>
      <c r="F9" s="50"/>
      <c r="G9" s="50"/>
      <c r="H9" s="50"/>
      <c r="I9" s="50"/>
      <c r="J9" s="50"/>
      <c r="K9" s="51"/>
      <c r="M9" s="52"/>
      <c r="N9" s="53"/>
      <c r="O9" s="53"/>
      <c r="P9" s="53"/>
      <c r="Q9" s="53"/>
      <c r="R9" s="53"/>
      <c r="S9" s="53"/>
      <c r="T9" s="54"/>
    </row>
    <row r="10" spans="1:26" ht="14.25" customHeight="1" x14ac:dyDescent="0.35">
      <c r="A10" s="361"/>
    </row>
    <row r="11" spans="1:26" ht="21.75" customHeight="1" x14ac:dyDescent="0.35">
      <c r="A11" s="361"/>
      <c r="C11" s="55"/>
      <c r="D11" s="56"/>
      <c r="E11" s="56"/>
      <c r="F11" s="56"/>
      <c r="G11" s="56"/>
      <c r="H11" s="56"/>
      <c r="I11" s="56"/>
      <c r="J11" s="56"/>
      <c r="K11" s="57"/>
      <c r="M11" s="55"/>
      <c r="N11" s="56"/>
      <c r="O11" s="56"/>
      <c r="P11" s="56"/>
      <c r="Q11" s="56"/>
      <c r="R11" s="56"/>
      <c r="S11" s="56"/>
      <c r="T11" s="57"/>
    </row>
    <row r="12" spans="1:26" ht="14.25" customHeight="1" x14ac:dyDescent="0.35">
      <c r="A12" s="361"/>
      <c r="C12" s="58"/>
      <c r="K12" s="59"/>
      <c r="M12" s="60"/>
      <c r="T12" s="59"/>
    </row>
    <row r="13" spans="1:26" ht="14.25" customHeight="1" x14ac:dyDescent="0.35">
      <c r="A13" s="361"/>
      <c r="C13" s="58"/>
      <c r="F13" s="61"/>
      <c r="G13" s="61"/>
      <c r="H13" s="61"/>
      <c r="I13" s="61"/>
      <c r="J13" s="61"/>
      <c r="K13" s="59"/>
      <c r="M13" s="60"/>
      <c r="T13" s="59"/>
    </row>
    <row r="14" spans="1:26" ht="14.25" customHeight="1" x14ac:dyDescent="0.35">
      <c r="A14" s="361"/>
      <c r="C14" s="60"/>
      <c r="D14" s="62"/>
      <c r="E14" s="62"/>
      <c r="F14" s="63"/>
      <c r="G14" s="63"/>
      <c r="H14" s="63"/>
      <c r="I14" s="63"/>
      <c r="J14" s="63"/>
      <c r="K14" s="59"/>
      <c r="M14" s="60"/>
      <c r="T14" s="59"/>
    </row>
    <row r="15" spans="1:26" ht="14.25" customHeight="1" x14ac:dyDescent="0.35">
      <c r="A15" s="361"/>
      <c r="C15" s="60"/>
      <c r="D15" s="64"/>
      <c r="E15" s="64"/>
      <c r="F15" s="65"/>
      <c r="G15" s="65"/>
      <c r="H15" s="65"/>
      <c r="I15" s="65"/>
      <c r="J15" s="65"/>
      <c r="K15" s="59"/>
      <c r="M15" s="58"/>
      <c r="N15" s="62"/>
      <c r="P15" s="62"/>
      <c r="Q15" s="62"/>
      <c r="S15" s="66"/>
      <c r="T15" s="59"/>
    </row>
    <row r="16" spans="1:26" ht="14.25" customHeight="1" x14ac:dyDescent="0.35">
      <c r="A16" s="361"/>
      <c r="C16" s="60"/>
      <c r="D16" s="64"/>
      <c r="E16" s="64"/>
      <c r="F16" s="65"/>
      <c r="G16" s="65"/>
      <c r="H16" s="65"/>
      <c r="I16" s="65"/>
      <c r="J16" s="65"/>
      <c r="K16" s="59"/>
      <c r="M16" s="60"/>
      <c r="T16" s="59"/>
    </row>
    <row r="17" spans="1:20" ht="14.25" customHeight="1" x14ac:dyDescent="0.35">
      <c r="A17" s="361"/>
      <c r="C17" s="60"/>
      <c r="D17" s="64"/>
      <c r="E17" s="64"/>
      <c r="F17" s="65"/>
      <c r="G17" s="65"/>
      <c r="H17" s="65"/>
      <c r="I17" s="65"/>
      <c r="J17" s="65"/>
      <c r="K17" s="59"/>
      <c r="M17" s="60"/>
      <c r="S17" s="62"/>
      <c r="T17" s="67"/>
    </row>
    <row r="18" spans="1:20" ht="14.25" customHeight="1" x14ac:dyDescent="0.35">
      <c r="A18" s="361"/>
      <c r="C18" s="60"/>
      <c r="D18" s="64"/>
      <c r="E18" s="64"/>
      <c r="F18" s="65"/>
      <c r="G18" s="65"/>
      <c r="H18" s="65"/>
      <c r="I18" s="65"/>
      <c r="J18" s="65"/>
      <c r="K18" s="59"/>
      <c r="M18" s="60"/>
      <c r="T18" s="59"/>
    </row>
    <row r="19" spans="1:20" ht="14.25" customHeight="1" x14ac:dyDescent="0.35">
      <c r="A19" s="361"/>
      <c r="C19" s="60"/>
      <c r="D19" s="64"/>
      <c r="E19" s="64"/>
      <c r="F19" s="65"/>
      <c r="G19" s="65"/>
      <c r="H19" s="65"/>
      <c r="I19" s="65"/>
      <c r="J19" s="65"/>
      <c r="K19" s="59"/>
      <c r="M19" s="60"/>
      <c r="T19" s="59"/>
    </row>
    <row r="20" spans="1:20" ht="14.25" customHeight="1" x14ac:dyDescent="0.35">
      <c r="A20" s="361"/>
      <c r="C20" s="60"/>
      <c r="D20" s="64"/>
      <c r="E20" s="64"/>
      <c r="F20" s="65"/>
      <c r="G20" s="65"/>
      <c r="H20" s="65"/>
      <c r="I20" s="65"/>
      <c r="J20" s="65"/>
      <c r="K20" s="59"/>
      <c r="M20" s="60"/>
      <c r="T20" s="59"/>
    </row>
    <row r="21" spans="1:20" ht="14.25" customHeight="1" x14ac:dyDescent="0.35">
      <c r="A21" s="361"/>
      <c r="C21" s="60"/>
      <c r="D21" s="64"/>
      <c r="E21" s="64"/>
      <c r="F21" s="65"/>
      <c r="G21" s="65"/>
      <c r="H21" s="65"/>
      <c r="I21" s="65"/>
      <c r="J21" s="65"/>
      <c r="K21" s="59"/>
      <c r="M21" s="60"/>
      <c r="T21" s="59"/>
    </row>
    <row r="22" spans="1:20" ht="14.25" customHeight="1" x14ac:dyDescent="0.35">
      <c r="A22" s="361"/>
      <c r="C22" s="60"/>
      <c r="D22" s="64"/>
      <c r="E22" s="64"/>
      <c r="F22" s="65"/>
      <c r="G22" s="65"/>
      <c r="H22" s="65"/>
      <c r="I22" s="65"/>
      <c r="J22" s="65"/>
      <c r="K22" s="59"/>
      <c r="M22" s="60"/>
      <c r="P22" s="68"/>
      <c r="T22" s="59"/>
    </row>
    <row r="23" spans="1:20" ht="14.25" customHeight="1" x14ac:dyDescent="0.35">
      <c r="A23" s="361"/>
      <c r="C23" s="60"/>
      <c r="K23" s="59"/>
      <c r="M23" s="60"/>
      <c r="T23" s="59"/>
    </row>
    <row r="24" spans="1:20" ht="14.25" customHeight="1" x14ac:dyDescent="0.35">
      <c r="A24" s="361"/>
      <c r="C24" s="60"/>
      <c r="K24" s="59"/>
      <c r="M24" s="60"/>
      <c r="T24" s="59"/>
    </row>
    <row r="25" spans="1:20" ht="14.25" customHeight="1" x14ac:dyDescent="0.35">
      <c r="A25" s="361"/>
      <c r="C25" s="60"/>
      <c r="K25" s="59"/>
      <c r="M25" s="60"/>
      <c r="S25" s="69"/>
      <c r="T25" s="70"/>
    </row>
    <row r="26" spans="1:20" ht="14.25" customHeight="1" x14ac:dyDescent="0.35">
      <c r="A26" s="361"/>
      <c r="C26" s="60"/>
      <c r="D26" s="71"/>
      <c r="E26" s="71"/>
      <c r="F26" s="63"/>
      <c r="G26" s="63"/>
      <c r="H26" s="63"/>
      <c r="I26" s="63"/>
      <c r="J26" s="63"/>
      <c r="K26" s="59"/>
      <c r="M26" s="60"/>
      <c r="T26" s="59"/>
    </row>
    <row r="27" spans="1:20" ht="14.25" customHeight="1" x14ac:dyDescent="0.4">
      <c r="A27" s="362"/>
      <c r="C27" s="60"/>
      <c r="D27" s="64"/>
      <c r="E27" s="64"/>
      <c r="F27" s="72">
        <f>IF('Set Up Your Model'!$Q$36="","Year 1",'Set Up Your Model'!$Q$36)</f>
        <v>2025</v>
      </c>
      <c r="G27" s="72">
        <f>IF('Set Up Your Model'!$R$36="","Year 2",'Set Up Your Model'!$R$36)</f>
        <v>2026</v>
      </c>
      <c r="H27" s="72">
        <f>IF('Set Up Your Model'!$S$36="","Year 3",'Set Up Your Model'!$S$36)</f>
        <v>2027</v>
      </c>
      <c r="I27" s="72">
        <f>IF('Set Up Your Model'!$T$36="","Year 4",'Set Up Your Model'!$T$36)</f>
        <v>2028</v>
      </c>
      <c r="J27" s="72">
        <f>IF('Set Up Your Model'!$U$36="","Year 5",'Set Up Your Model'!$U$36)</f>
        <v>2029</v>
      </c>
      <c r="K27" s="59"/>
      <c r="M27" s="73"/>
      <c r="O27" s="74">
        <f>IF('Set Up Your Model'!$Q$36="","Year 1",'Set Up Your Model'!$Q$36)</f>
        <v>2025</v>
      </c>
      <c r="P27" s="74">
        <f>IF('Set Up Your Model'!$R$36="","Year 2",'Set Up Your Model'!$R$36)</f>
        <v>2026</v>
      </c>
      <c r="Q27" s="74">
        <f>IF('Set Up Your Model'!$S$36="","Year 3",'Set Up Your Model'!$S$36)</f>
        <v>2027</v>
      </c>
      <c r="R27" s="74">
        <f>IF('Set Up Your Model'!$T$36="","Year 4",'Set Up Your Model'!$T$36)</f>
        <v>2028</v>
      </c>
      <c r="S27" s="74">
        <f>IF('Set Up Your Model'!$U$36="","Year 5",'Set Up Your Model'!$U$36)</f>
        <v>2029</v>
      </c>
      <c r="T27" s="59"/>
    </row>
    <row r="28" spans="1:20" ht="14.25" customHeight="1" x14ac:dyDescent="0.4">
      <c r="A28" s="22"/>
      <c r="C28" s="60"/>
      <c r="D28" s="75" t="s">
        <v>52</v>
      </c>
      <c r="E28" s="75"/>
      <c r="F28" s="76">
        <f>'💲Financial Statements    '!E6</f>
        <v>0</v>
      </c>
      <c r="G28" s="76">
        <f>'💲Financial Statements    '!F6</f>
        <v>0</v>
      </c>
      <c r="H28" s="76">
        <f>'💲Financial Statements    '!G6</f>
        <v>0</v>
      </c>
      <c r="I28" s="76">
        <f>'💲Financial Statements    '!H6</f>
        <v>0</v>
      </c>
      <c r="J28" s="76">
        <f>'💲Financial Statements    '!I6</f>
        <v>0</v>
      </c>
      <c r="K28" s="59"/>
      <c r="M28" s="60"/>
      <c r="N28" s="75" t="s">
        <v>53</v>
      </c>
      <c r="O28" s="76">
        <f>'Investment Required'!G26</f>
        <v>0</v>
      </c>
      <c r="P28" s="76"/>
      <c r="Q28" s="76"/>
      <c r="R28" s="76"/>
      <c r="S28" s="76"/>
      <c r="T28" s="59"/>
    </row>
    <row r="29" spans="1:20" ht="14.25" customHeight="1" x14ac:dyDescent="0.4">
      <c r="A29" s="22"/>
      <c r="C29" s="60"/>
      <c r="D29" s="75" t="s">
        <v>54</v>
      </c>
      <c r="E29" s="75"/>
      <c r="F29" s="76">
        <f>'💲Financial Statements    '!E45</f>
        <v>0</v>
      </c>
      <c r="G29" s="76">
        <f>'💲Financial Statements    '!F45</f>
        <v>0</v>
      </c>
      <c r="H29" s="76">
        <f>'💲Financial Statements    '!G45</f>
        <v>0</v>
      </c>
      <c r="I29" s="76">
        <f>'💲Financial Statements    '!H45</f>
        <v>0</v>
      </c>
      <c r="J29" s="76">
        <f>'💲Financial Statements    '!I45</f>
        <v>0</v>
      </c>
      <c r="K29" s="59"/>
      <c r="M29" s="60"/>
      <c r="N29" s="75" t="s">
        <v>55</v>
      </c>
      <c r="O29" s="76">
        <f>'💲Financial Statements    '!E48</f>
        <v>0</v>
      </c>
      <c r="P29" s="76">
        <f>'💲Financial Statements    '!F48</f>
        <v>0</v>
      </c>
      <c r="Q29" s="76">
        <f>'💲Financial Statements    '!G48</f>
        <v>0</v>
      </c>
      <c r="R29" s="76">
        <f>'💲Financial Statements    '!H48</f>
        <v>0</v>
      </c>
      <c r="S29" s="76">
        <f>'💲Financial Statements    '!I48</f>
        <v>0</v>
      </c>
      <c r="T29" s="59"/>
    </row>
    <row r="30" spans="1:20" ht="14.25" customHeight="1" x14ac:dyDescent="0.4">
      <c r="A30" s="22"/>
      <c r="C30" s="60"/>
      <c r="D30" s="77" t="s">
        <v>56</v>
      </c>
      <c r="E30" s="77"/>
      <c r="F30" s="78" t="str">
        <f t="shared" ref="F30:J30" si="0">IFERROR(F29/F28,"-")</f>
        <v>-</v>
      </c>
      <c r="G30" s="78" t="str">
        <f t="shared" si="0"/>
        <v>-</v>
      </c>
      <c r="H30" s="78" t="str">
        <f t="shared" si="0"/>
        <v>-</v>
      </c>
      <c r="I30" s="78" t="str">
        <f t="shared" si="0"/>
        <v>-</v>
      </c>
      <c r="J30" s="78" t="str">
        <f t="shared" si="0"/>
        <v>-</v>
      </c>
      <c r="K30" s="59"/>
      <c r="M30" s="60"/>
      <c r="N30" s="77" t="s">
        <v>57</v>
      </c>
      <c r="O30" s="79" t="str">
        <f t="shared" ref="O30:S30" si="1">IFERROR(O29/$O$28-1,"-")</f>
        <v>-</v>
      </c>
      <c r="P30" s="79" t="str">
        <f t="shared" si="1"/>
        <v>-</v>
      </c>
      <c r="Q30" s="79" t="str">
        <f t="shared" si="1"/>
        <v>-</v>
      </c>
      <c r="R30" s="79" t="str">
        <f t="shared" si="1"/>
        <v>-</v>
      </c>
      <c r="S30" s="79" t="str">
        <f t="shared" si="1"/>
        <v>-</v>
      </c>
      <c r="T30" s="59"/>
    </row>
    <row r="31" spans="1:20" ht="14.25" customHeight="1" x14ac:dyDescent="0.35">
      <c r="A31" s="22"/>
      <c r="C31" s="80"/>
      <c r="D31" s="81"/>
      <c r="E31" s="81"/>
      <c r="F31" s="81"/>
      <c r="G31" s="82"/>
      <c r="H31" s="81"/>
      <c r="I31" s="83"/>
      <c r="J31" s="81"/>
      <c r="K31" s="84"/>
      <c r="M31" s="80"/>
      <c r="N31" s="81"/>
      <c r="O31" s="81"/>
      <c r="P31" s="81"/>
      <c r="Q31" s="81"/>
      <c r="R31" s="81"/>
      <c r="S31" s="81"/>
      <c r="T31" s="84"/>
    </row>
    <row r="32" spans="1:20" ht="14.25" customHeight="1" x14ac:dyDescent="0.35">
      <c r="A32" s="22"/>
      <c r="G32" s="85"/>
      <c r="I32" s="86"/>
    </row>
    <row r="33" spans="1:20" ht="14.25" customHeight="1" x14ac:dyDescent="0.35">
      <c r="A33" s="22"/>
      <c r="C33" s="55"/>
      <c r="D33" s="87"/>
      <c r="E33" s="87"/>
      <c r="F33" s="88"/>
      <c r="G33" s="88"/>
      <c r="H33" s="88"/>
      <c r="I33" s="88"/>
      <c r="J33" s="88"/>
      <c r="K33" s="57"/>
      <c r="M33" s="55"/>
      <c r="N33" s="56"/>
      <c r="O33" s="56"/>
      <c r="P33" s="56"/>
      <c r="Q33" s="56"/>
      <c r="R33" s="56"/>
      <c r="S33" s="56"/>
      <c r="T33" s="57"/>
    </row>
    <row r="34" spans="1:20" ht="14.25" customHeight="1" x14ac:dyDescent="0.35">
      <c r="A34" s="22"/>
      <c r="C34" s="60"/>
      <c r="D34" s="71"/>
      <c r="E34" s="71"/>
      <c r="F34" s="89"/>
      <c r="G34" s="89"/>
      <c r="H34" s="89"/>
      <c r="I34" s="89"/>
      <c r="J34" s="89"/>
      <c r="K34" s="59"/>
      <c r="M34" s="60"/>
      <c r="T34" s="59"/>
    </row>
    <row r="35" spans="1:20" ht="14.25" customHeight="1" x14ac:dyDescent="0.35">
      <c r="A35" s="22"/>
      <c r="C35" s="60"/>
      <c r="G35" s="85"/>
      <c r="I35" s="86"/>
      <c r="K35" s="59"/>
      <c r="M35" s="90"/>
      <c r="N35" s="69"/>
      <c r="P35" s="69"/>
      <c r="Q35" s="69"/>
      <c r="T35" s="59"/>
    </row>
    <row r="36" spans="1:20" ht="14.25" customHeight="1" x14ac:dyDescent="0.35">
      <c r="A36" s="22"/>
      <c r="C36" s="60"/>
      <c r="D36" s="62"/>
      <c r="E36" s="62"/>
      <c r="F36" s="63"/>
      <c r="G36" s="63"/>
      <c r="H36" s="63"/>
      <c r="I36" s="63"/>
      <c r="J36" s="63"/>
      <c r="K36" s="59"/>
      <c r="M36" s="60"/>
      <c r="T36" s="59"/>
    </row>
    <row r="37" spans="1:20" ht="14.25" customHeight="1" x14ac:dyDescent="0.35">
      <c r="A37" s="22"/>
      <c r="C37" s="60"/>
      <c r="D37" s="64"/>
      <c r="E37" s="64"/>
      <c r="F37" s="65"/>
      <c r="G37" s="65"/>
      <c r="H37" s="65"/>
      <c r="I37" s="65"/>
      <c r="J37" s="65"/>
      <c r="K37" s="59"/>
      <c r="M37" s="60"/>
      <c r="T37" s="59"/>
    </row>
    <row r="38" spans="1:20" ht="14.25" customHeight="1" x14ac:dyDescent="0.35">
      <c r="A38" s="22"/>
      <c r="C38" s="60"/>
      <c r="D38" s="64"/>
      <c r="E38" s="64"/>
      <c r="F38" s="65"/>
      <c r="G38" s="65"/>
      <c r="H38" s="65"/>
      <c r="I38" s="65"/>
      <c r="J38" s="65"/>
      <c r="K38" s="59"/>
      <c r="M38" s="60"/>
      <c r="T38" s="59"/>
    </row>
    <row r="39" spans="1:20" ht="14.25" customHeight="1" x14ac:dyDescent="0.35">
      <c r="A39" s="22"/>
      <c r="C39" s="60"/>
      <c r="D39" s="64"/>
      <c r="E39" s="64"/>
      <c r="F39" s="65"/>
      <c r="G39" s="65"/>
      <c r="H39" s="65"/>
      <c r="I39" s="65"/>
      <c r="J39" s="65"/>
      <c r="K39" s="59"/>
      <c r="M39" s="60"/>
      <c r="T39" s="59"/>
    </row>
    <row r="40" spans="1:20" ht="14.25" customHeight="1" x14ac:dyDescent="0.35">
      <c r="A40" s="22"/>
      <c r="C40" s="60"/>
      <c r="D40" s="64"/>
      <c r="E40" s="64"/>
      <c r="F40" s="65"/>
      <c r="G40" s="65"/>
      <c r="H40" s="65"/>
      <c r="I40" s="65"/>
      <c r="J40" s="65"/>
      <c r="K40" s="59"/>
      <c r="M40" s="60"/>
      <c r="T40" s="59"/>
    </row>
    <row r="41" spans="1:20" ht="14.25" customHeight="1" x14ac:dyDescent="0.35">
      <c r="A41" s="22"/>
      <c r="C41" s="60"/>
      <c r="D41" s="64"/>
      <c r="E41" s="64"/>
      <c r="K41" s="59"/>
      <c r="M41" s="60"/>
      <c r="T41" s="59"/>
    </row>
    <row r="42" spans="1:20" ht="14.25" customHeight="1" x14ac:dyDescent="0.35">
      <c r="A42" s="22"/>
      <c r="C42" s="60"/>
      <c r="D42" s="71"/>
      <c r="E42" s="71"/>
      <c r="F42" s="89"/>
      <c r="G42" s="89"/>
      <c r="H42" s="89"/>
      <c r="I42" s="89"/>
      <c r="J42" s="89"/>
      <c r="K42" s="59"/>
      <c r="M42" s="60"/>
      <c r="T42" s="59"/>
    </row>
    <row r="43" spans="1:20" ht="14.25" customHeight="1" x14ac:dyDescent="0.35">
      <c r="A43" s="22"/>
      <c r="C43" s="60"/>
      <c r="K43" s="59"/>
      <c r="M43" s="60"/>
      <c r="T43" s="59"/>
    </row>
    <row r="44" spans="1:20" ht="14.25" customHeight="1" x14ac:dyDescent="0.35">
      <c r="A44" s="22"/>
      <c r="C44" s="60"/>
      <c r="D44" s="71"/>
      <c r="E44" s="71"/>
      <c r="F44" s="63"/>
      <c r="G44" s="63"/>
      <c r="H44" s="63"/>
      <c r="I44" s="63"/>
      <c r="J44" s="63"/>
      <c r="K44" s="59"/>
      <c r="M44" s="60"/>
      <c r="T44" s="59"/>
    </row>
    <row r="45" spans="1:20" ht="14.25" customHeight="1" x14ac:dyDescent="0.35">
      <c r="A45" s="22"/>
      <c r="C45" s="60"/>
      <c r="D45" s="71"/>
      <c r="E45" s="71"/>
      <c r="F45" s="89"/>
      <c r="G45" s="89"/>
      <c r="H45" s="89"/>
      <c r="I45" s="89"/>
      <c r="J45" s="89"/>
      <c r="K45" s="59"/>
      <c r="M45" s="60"/>
      <c r="T45" s="59"/>
    </row>
    <row r="46" spans="1:20" ht="14.25" customHeight="1" x14ac:dyDescent="0.35">
      <c r="A46" s="22"/>
      <c r="C46" s="60"/>
      <c r="D46" s="64"/>
      <c r="E46" s="64"/>
      <c r="K46" s="59"/>
      <c r="M46" s="60"/>
      <c r="T46" s="59"/>
    </row>
    <row r="47" spans="1:20" ht="14.25" customHeight="1" x14ac:dyDescent="0.4">
      <c r="A47" s="22"/>
      <c r="C47" s="60"/>
      <c r="D47" s="64"/>
      <c r="E47" s="64"/>
      <c r="F47" s="72">
        <f>IF('Set Up Your Model'!$Q$36="","Year 1",'Set Up Your Model'!$Q$36)</f>
        <v>2025</v>
      </c>
      <c r="G47" s="72">
        <f>IF('Set Up Your Model'!$R$36="","Year 2",'Set Up Your Model'!$R$36)</f>
        <v>2026</v>
      </c>
      <c r="H47" s="72">
        <f>IF('Set Up Your Model'!$S$36="","Year 3",'Set Up Your Model'!$S$36)</f>
        <v>2027</v>
      </c>
      <c r="I47" s="72">
        <f>IF('Set Up Your Model'!$T$36="","Year 4",'Set Up Your Model'!$T$36)</f>
        <v>2028</v>
      </c>
      <c r="J47" s="72">
        <f>IF('Set Up Your Model'!$U$36="","Year 5",'Set Up Your Model'!$U$36)</f>
        <v>2029</v>
      </c>
      <c r="K47" s="59"/>
      <c r="M47" s="60"/>
      <c r="T47" s="59"/>
    </row>
    <row r="48" spans="1:20" ht="14.25" customHeight="1" x14ac:dyDescent="0.35">
      <c r="A48" s="22"/>
      <c r="C48" s="60"/>
      <c r="D48" s="64" t="s">
        <v>52</v>
      </c>
      <c r="E48" s="64"/>
      <c r="F48" s="91">
        <f t="shared" ref="F48:J48" si="2">F28</f>
        <v>0</v>
      </c>
      <c r="G48" s="91">
        <f t="shared" si="2"/>
        <v>0</v>
      </c>
      <c r="H48" s="91">
        <f t="shared" si="2"/>
        <v>0</v>
      </c>
      <c r="I48" s="91">
        <f t="shared" si="2"/>
        <v>0</v>
      </c>
      <c r="J48" s="91">
        <f t="shared" si="2"/>
        <v>0</v>
      </c>
      <c r="K48" s="59"/>
      <c r="M48" s="60"/>
      <c r="O48" s="65"/>
      <c r="P48" s="65"/>
      <c r="Q48" s="65"/>
      <c r="R48" s="65"/>
      <c r="S48" s="65"/>
      <c r="T48" s="59"/>
    </row>
    <row r="49" spans="1:25" ht="14.25" customHeight="1" x14ac:dyDescent="0.4">
      <c r="A49" s="22"/>
      <c r="C49" s="60"/>
      <c r="D49" s="64" t="s">
        <v>58</v>
      </c>
      <c r="E49" s="64"/>
      <c r="F49" s="92" t="str">
        <f>IFERROR('💲Financial Statements    '!E16/'📊 Financial Dashboard'!F$48,"-")</f>
        <v>-</v>
      </c>
      <c r="G49" s="92" t="str">
        <f>IFERROR('💲Financial Statements    '!F16/'📊 Financial Dashboard'!G$48,"-")</f>
        <v>-</v>
      </c>
      <c r="H49" s="92" t="str">
        <f>IFERROR('💲Financial Statements    '!G16/'📊 Financial Dashboard'!H$48,"-")</f>
        <v>-</v>
      </c>
      <c r="I49" s="92" t="str">
        <f>IFERROR('💲Financial Statements    '!H16/'📊 Financial Dashboard'!I$48,"-")</f>
        <v>-</v>
      </c>
      <c r="J49" s="92" t="str">
        <f>IFERROR('💲Financial Statements    '!I16/'📊 Financial Dashboard'!J$48,"-")</f>
        <v>-</v>
      </c>
      <c r="K49" s="59"/>
      <c r="M49" s="60"/>
      <c r="O49" s="74">
        <f>IF('Set Up Your Model'!$Q$36="","Year 1",'Set Up Your Model'!$Q$36)</f>
        <v>2025</v>
      </c>
      <c r="P49" s="74">
        <f>IF('Set Up Your Model'!$R$36="","Year 2",'Set Up Your Model'!$R$36)</f>
        <v>2026</v>
      </c>
      <c r="Q49" s="74">
        <f>IF('Set Up Your Model'!$S$36="","Year 3",'Set Up Your Model'!$S$36)</f>
        <v>2027</v>
      </c>
      <c r="R49" s="74">
        <f>IF('Set Up Your Model'!$T$36="","Year 4",'Set Up Your Model'!$T$36)</f>
        <v>2028</v>
      </c>
      <c r="S49" s="74">
        <f>IF('Set Up Your Model'!$U$36="","Year 5",'Set Up Your Model'!$U$36)</f>
        <v>2029</v>
      </c>
      <c r="T49" s="59"/>
    </row>
    <row r="50" spans="1:25" ht="14.25" customHeight="1" x14ac:dyDescent="0.35">
      <c r="A50" s="22"/>
      <c r="C50" s="60"/>
      <c r="D50" s="64" t="s">
        <v>59</v>
      </c>
      <c r="E50" s="64"/>
      <c r="F50" s="92" t="str">
        <f>IFERROR('💲Financial Statements    '!E25/'📊 Financial Dashboard'!F$48,"-")</f>
        <v>-</v>
      </c>
      <c r="G50" s="92" t="str">
        <f>IFERROR('💲Financial Statements    '!F25/'📊 Financial Dashboard'!G$48,"-")</f>
        <v>-</v>
      </c>
      <c r="H50" s="92" t="str">
        <f>IFERROR('💲Financial Statements    '!G25/'📊 Financial Dashboard'!H$48,"-")</f>
        <v>-</v>
      </c>
      <c r="I50" s="92" t="str">
        <f>IFERROR('💲Financial Statements    '!H25/'📊 Financial Dashboard'!I$48,"-")</f>
        <v>-</v>
      </c>
      <c r="J50" s="92" t="str">
        <f>IFERROR('💲Financial Statements    '!I25/'📊 Financial Dashboard'!J$48,"-")</f>
        <v>-</v>
      </c>
      <c r="K50" s="59"/>
      <c r="M50" s="60"/>
      <c r="N50" s="93" t="s">
        <v>60</v>
      </c>
      <c r="O50" s="94">
        <f>'💲Financial Statements    '!L17</f>
        <v>0</v>
      </c>
      <c r="P50" s="94">
        <f>'💲Financial Statements    '!M17</f>
        <v>0</v>
      </c>
      <c r="Q50" s="94">
        <f>'💲Financial Statements    '!N17</f>
        <v>0</v>
      </c>
      <c r="R50" s="94">
        <f>'💲Financial Statements    '!O17</f>
        <v>0</v>
      </c>
      <c r="S50" s="94">
        <f>'💲Financial Statements    '!P17</f>
        <v>0</v>
      </c>
      <c r="T50" s="59"/>
    </row>
    <row r="51" spans="1:25" ht="14.25" customHeight="1" x14ac:dyDescent="0.35">
      <c r="A51" s="22"/>
      <c r="C51" s="60"/>
      <c r="D51" s="64" t="s">
        <v>61</v>
      </c>
      <c r="E51" s="64"/>
      <c r="F51" s="92" t="str">
        <f>IFERROR('💲Financial Statements    '!E37/'📊 Financial Dashboard'!F$48,"-")</f>
        <v>-</v>
      </c>
      <c r="G51" s="92" t="str">
        <f>IFERROR('💲Financial Statements    '!F37/'📊 Financial Dashboard'!G$48,"-")</f>
        <v>-</v>
      </c>
      <c r="H51" s="92" t="str">
        <f>IFERROR('💲Financial Statements    '!G37/'📊 Financial Dashboard'!H$48,"-")</f>
        <v>-</v>
      </c>
      <c r="I51" s="92" t="str">
        <f>IFERROR('💲Financial Statements    '!H37/'📊 Financial Dashboard'!I$48,"-")</f>
        <v>-</v>
      </c>
      <c r="J51" s="92" t="str">
        <f>IFERROR('💲Financial Statements    '!I37/'📊 Financial Dashboard'!J$48,"-")</f>
        <v>-</v>
      </c>
      <c r="K51" s="59"/>
      <c r="M51" s="60"/>
      <c r="N51" s="93" t="s">
        <v>62</v>
      </c>
      <c r="O51" s="94">
        <f>'💲Financial Statements    '!L16</f>
        <v>0</v>
      </c>
      <c r="P51" s="94">
        <f>'💲Financial Statements    '!M16</f>
        <v>0</v>
      </c>
      <c r="Q51" s="94">
        <f>'💲Financial Statements    '!N16</f>
        <v>0</v>
      </c>
      <c r="R51" s="94">
        <f>'💲Financial Statements    '!O16</f>
        <v>0</v>
      </c>
      <c r="S51" s="94">
        <f>'💲Financial Statements    '!P16</f>
        <v>0</v>
      </c>
      <c r="T51" s="59"/>
    </row>
    <row r="52" spans="1:25" ht="14.25" customHeight="1" x14ac:dyDescent="0.35">
      <c r="A52" s="22"/>
      <c r="C52" s="60"/>
      <c r="D52" s="64" t="s">
        <v>63</v>
      </c>
      <c r="E52" s="64"/>
      <c r="F52" s="92" t="str">
        <f>IFERROR('💲Financial Statements    '!E42/'📊 Financial Dashboard'!F$48,"-")</f>
        <v>-</v>
      </c>
      <c r="G52" s="92" t="str">
        <f>IFERROR('💲Financial Statements    '!F42/'📊 Financial Dashboard'!G$48,"-")</f>
        <v>-</v>
      </c>
      <c r="H52" s="92" t="str">
        <f>IFERROR('💲Financial Statements    '!G42/'📊 Financial Dashboard'!H$48,"-")</f>
        <v>-</v>
      </c>
      <c r="I52" s="92" t="str">
        <f>IFERROR('💲Financial Statements    '!H42/'📊 Financial Dashboard'!I$48,"-")</f>
        <v>-</v>
      </c>
      <c r="J52" s="92" t="str">
        <f>IFERROR('💲Financial Statements    '!I42/'📊 Financial Dashboard'!J$48,"-")</f>
        <v>-</v>
      </c>
      <c r="K52" s="59"/>
      <c r="M52" s="60"/>
      <c r="N52" s="93" t="s">
        <v>64</v>
      </c>
      <c r="O52" s="94">
        <f t="shared" ref="O52:S52" si="3">SUM(O50:O51)</f>
        <v>0</v>
      </c>
      <c r="P52" s="94">
        <f t="shared" si="3"/>
        <v>0</v>
      </c>
      <c r="Q52" s="94">
        <f t="shared" si="3"/>
        <v>0</v>
      </c>
      <c r="R52" s="94">
        <f t="shared" si="3"/>
        <v>0</v>
      </c>
      <c r="S52" s="94">
        <f t="shared" si="3"/>
        <v>0</v>
      </c>
      <c r="T52" s="59"/>
    </row>
    <row r="53" spans="1:25" ht="14.25" customHeight="1" x14ac:dyDescent="0.35">
      <c r="A53" s="22"/>
      <c r="C53" s="60"/>
      <c r="D53" s="64" t="s">
        <v>65</v>
      </c>
      <c r="E53" s="64"/>
      <c r="F53" s="92" t="str">
        <f>IFERROR('💲Financial Statements    '!E44/'📊 Financial Dashboard'!F$48,"-")</f>
        <v>-</v>
      </c>
      <c r="G53" s="92" t="str">
        <f>IFERROR('💲Financial Statements    '!F44/'📊 Financial Dashboard'!G$48,"-")</f>
        <v>-</v>
      </c>
      <c r="H53" s="92" t="str">
        <f>IFERROR('💲Financial Statements    '!G44/'📊 Financial Dashboard'!H$48,"-")</f>
        <v>-</v>
      </c>
      <c r="I53" s="92" t="str">
        <f>IFERROR('💲Financial Statements    '!H44/'📊 Financial Dashboard'!I$48,"-")</f>
        <v>-</v>
      </c>
      <c r="J53" s="92" t="str">
        <f>IFERROR('💲Financial Statements    '!I44/'📊 Financial Dashboard'!J$48,"-")</f>
        <v>-</v>
      </c>
      <c r="K53" s="59"/>
      <c r="M53" s="60"/>
      <c r="T53" s="59"/>
    </row>
    <row r="54" spans="1:25" ht="14.25" customHeight="1" x14ac:dyDescent="0.35">
      <c r="A54" s="22"/>
      <c r="C54" s="60"/>
      <c r="D54" s="64" t="s">
        <v>56</v>
      </c>
      <c r="E54" s="64"/>
      <c r="F54" s="92" t="str">
        <f t="shared" ref="F54:J54" si="4">IFERROR(1-F49-F50-F51-F52-F53,"-")</f>
        <v>-</v>
      </c>
      <c r="G54" s="92" t="str">
        <f t="shared" si="4"/>
        <v>-</v>
      </c>
      <c r="H54" s="92" t="str">
        <f t="shared" si="4"/>
        <v>-</v>
      </c>
      <c r="I54" s="92" t="str">
        <f t="shared" si="4"/>
        <v>-</v>
      </c>
      <c r="J54" s="92" t="str">
        <f t="shared" si="4"/>
        <v>-</v>
      </c>
      <c r="K54" s="59"/>
      <c r="M54" s="60"/>
      <c r="T54" s="59"/>
    </row>
    <row r="55" spans="1:25" ht="14.25" customHeight="1" x14ac:dyDescent="0.35">
      <c r="A55" s="22"/>
      <c r="C55" s="80"/>
      <c r="D55" s="81"/>
      <c r="E55" s="81"/>
      <c r="F55" s="81"/>
      <c r="G55" s="81"/>
      <c r="H55" s="81"/>
      <c r="I55" s="81"/>
      <c r="J55" s="81"/>
      <c r="K55" s="84"/>
      <c r="M55" s="80"/>
      <c r="N55" s="81"/>
      <c r="O55" s="81"/>
      <c r="P55" s="81"/>
      <c r="Q55" s="81"/>
      <c r="R55" s="81"/>
      <c r="S55" s="81"/>
      <c r="T55" s="84"/>
    </row>
    <row r="56" spans="1:25" ht="14.25" customHeight="1" x14ac:dyDescent="0.35">
      <c r="A56" s="22"/>
    </row>
    <row r="57" spans="1:25" ht="14.25" customHeight="1" x14ac:dyDescent="0.35">
      <c r="A57" s="22"/>
      <c r="N57" s="95">
        <f>O50</f>
        <v>0</v>
      </c>
      <c r="O57" s="95">
        <f>O51</f>
        <v>0</v>
      </c>
      <c r="P57" s="95">
        <f>O52</f>
        <v>0</v>
      </c>
      <c r="Q57" s="95">
        <f>P51</f>
        <v>0</v>
      </c>
      <c r="R57" s="95">
        <f>P52</f>
        <v>0</v>
      </c>
      <c r="S57" s="95">
        <f>Q51</f>
        <v>0</v>
      </c>
      <c r="T57" s="95">
        <f>Q52</f>
        <v>0</v>
      </c>
      <c r="U57" s="95">
        <f>R51</f>
        <v>0</v>
      </c>
      <c r="V57" s="95">
        <f>R52</f>
        <v>0</v>
      </c>
      <c r="W57" s="95">
        <f>S51</f>
        <v>0</v>
      </c>
      <c r="X57" s="95">
        <f>S52</f>
        <v>0</v>
      </c>
      <c r="Y57" s="96"/>
    </row>
    <row r="58" spans="1:25" ht="14.25" customHeight="1" x14ac:dyDescent="0.35">
      <c r="A58" s="22"/>
    </row>
    <row r="59" spans="1:25" ht="14.25" customHeight="1" x14ac:dyDescent="0.35">
      <c r="A59" s="22"/>
      <c r="O59" s="65"/>
      <c r="P59" s="65"/>
      <c r="Q59" s="65"/>
      <c r="R59" s="65"/>
      <c r="S59" s="65"/>
      <c r="T59" s="65"/>
      <c r="U59" s="65"/>
    </row>
    <row r="60" spans="1:25" ht="14.25" customHeight="1" x14ac:dyDescent="0.35">
      <c r="A60" s="22"/>
      <c r="O60" s="65"/>
    </row>
    <row r="61" spans="1:25" ht="14.25" customHeight="1" x14ac:dyDescent="0.35">
      <c r="A61" s="22"/>
      <c r="O61" s="65"/>
    </row>
    <row r="62" spans="1:25" ht="14.25" customHeight="1" x14ac:dyDescent="0.35">
      <c r="A62" s="22"/>
      <c r="O62" s="65"/>
    </row>
    <row r="63" spans="1:25" ht="14.25" customHeight="1" x14ac:dyDescent="0.35">
      <c r="A63" s="22"/>
      <c r="O63" s="65"/>
    </row>
    <row r="64" spans="1:25" ht="14.25" customHeight="1" x14ac:dyDescent="0.35">
      <c r="A64" s="22"/>
      <c r="O64" s="65"/>
    </row>
    <row r="65" spans="1:1" ht="14.25" customHeight="1" x14ac:dyDescent="0.35">
      <c r="A65" s="22"/>
    </row>
    <row r="66" spans="1:1" ht="14.25" customHeight="1" x14ac:dyDescent="0.35">
      <c r="A66" s="22"/>
    </row>
    <row r="67" spans="1:1" ht="14.25" customHeight="1" x14ac:dyDescent="0.35">
      <c r="A67" s="22"/>
    </row>
    <row r="68" spans="1:1" ht="14.25" customHeight="1" x14ac:dyDescent="0.35">
      <c r="A68" s="22"/>
    </row>
    <row r="69" spans="1:1" ht="14.25" customHeight="1" x14ac:dyDescent="0.35">
      <c r="A69" s="22"/>
    </row>
    <row r="70" spans="1:1" ht="14.25" customHeight="1" x14ac:dyDescent="0.35">
      <c r="A70" s="22"/>
    </row>
    <row r="71" spans="1:1" ht="14.25" customHeight="1" x14ac:dyDescent="0.35">
      <c r="A71" s="22"/>
    </row>
    <row r="72" spans="1:1" ht="14.25" customHeight="1" x14ac:dyDescent="0.35">
      <c r="A72" s="22"/>
    </row>
    <row r="73" spans="1:1" ht="14.25" customHeight="1" x14ac:dyDescent="0.35">
      <c r="A73" s="22"/>
    </row>
    <row r="74" spans="1:1" ht="14.25" customHeight="1" x14ac:dyDescent="0.35">
      <c r="A74" s="22"/>
    </row>
    <row r="75" spans="1:1" ht="14.25" customHeight="1" x14ac:dyDescent="0.35">
      <c r="A75" s="22"/>
    </row>
    <row r="76" spans="1:1" ht="14.25" customHeight="1" x14ac:dyDescent="0.35">
      <c r="A76" s="22"/>
    </row>
    <row r="77" spans="1:1" ht="14.25" customHeight="1" x14ac:dyDescent="0.35">
      <c r="A77" s="22"/>
    </row>
    <row r="78" spans="1:1" ht="14.25" customHeight="1" x14ac:dyDescent="0.35">
      <c r="A78" s="22"/>
    </row>
    <row r="79" spans="1:1" ht="14.25" customHeight="1" x14ac:dyDescent="0.35">
      <c r="A79" s="22"/>
    </row>
    <row r="80" spans="1:1" ht="14.25" customHeight="1" x14ac:dyDescent="0.35">
      <c r="A80" s="22"/>
    </row>
    <row r="81" spans="1:1" ht="14.25" customHeight="1" x14ac:dyDescent="0.35">
      <c r="A81" s="22"/>
    </row>
    <row r="82" spans="1:1" ht="14.25" customHeight="1" x14ac:dyDescent="0.35">
      <c r="A82" s="22"/>
    </row>
    <row r="83" spans="1:1" ht="14.25" customHeight="1" x14ac:dyDescent="0.35">
      <c r="A83" s="22"/>
    </row>
    <row r="84" spans="1:1" ht="14.25" customHeight="1" x14ac:dyDescent="0.35">
      <c r="A84" s="22"/>
    </row>
    <row r="85" spans="1:1" ht="14.25" customHeight="1" x14ac:dyDescent="0.35">
      <c r="A85" s="22"/>
    </row>
    <row r="86" spans="1:1" ht="14.25" customHeight="1" x14ac:dyDescent="0.35">
      <c r="A86" s="22"/>
    </row>
    <row r="87" spans="1:1" ht="14.25" customHeight="1" x14ac:dyDescent="0.35">
      <c r="A87" s="22"/>
    </row>
    <row r="88" spans="1:1" ht="14.25" customHeight="1" x14ac:dyDescent="0.35">
      <c r="A88" s="22"/>
    </row>
    <row r="89" spans="1:1" ht="14.25" customHeight="1" x14ac:dyDescent="0.35">
      <c r="A89" s="22"/>
    </row>
    <row r="90" spans="1:1" ht="14.25" customHeight="1" x14ac:dyDescent="0.35">
      <c r="A90" s="22"/>
    </row>
    <row r="91" spans="1:1" ht="14.25" customHeight="1" x14ac:dyDescent="0.35">
      <c r="A91" s="22"/>
    </row>
    <row r="92" spans="1:1" ht="14.25" customHeight="1" x14ac:dyDescent="0.35">
      <c r="A92" s="22"/>
    </row>
    <row r="93" spans="1:1" ht="14.25" customHeight="1" x14ac:dyDescent="0.35">
      <c r="A93" s="22"/>
    </row>
    <row r="94" spans="1:1" ht="14.25" customHeight="1" x14ac:dyDescent="0.35">
      <c r="A94" s="22"/>
    </row>
    <row r="95" spans="1:1" ht="14.25" customHeight="1" x14ac:dyDescent="0.35">
      <c r="A95" s="22"/>
    </row>
    <row r="96" spans="1:1" ht="14.25" customHeight="1" x14ac:dyDescent="0.35">
      <c r="A96" s="22"/>
    </row>
    <row r="97" spans="1:1" ht="14.25" customHeight="1" x14ac:dyDescent="0.35">
      <c r="A97" s="22"/>
    </row>
    <row r="98" spans="1:1" ht="14.25" customHeight="1" x14ac:dyDescent="0.35">
      <c r="A98" s="22"/>
    </row>
    <row r="99" spans="1:1" ht="14.25" customHeight="1" x14ac:dyDescent="0.35">
      <c r="A99" s="22"/>
    </row>
    <row r="100" spans="1:1" ht="14.25" customHeight="1" x14ac:dyDescent="0.35">
      <c r="A100" s="22"/>
    </row>
    <row r="101" spans="1:1" ht="14.25" customHeight="1" x14ac:dyDescent="0.35">
      <c r="A101" s="22"/>
    </row>
    <row r="102" spans="1:1" ht="14.25" customHeight="1" x14ac:dyDescent="0.35">
      <c r="A102" s="22"/>
    </row>
    <row r="103" spans="1:1" ht="14.25" customHeight="1" x14ac:dyDescent="0.35">
      <c r="A103" s="22"/>
    </row>
    <row r="104" spans="1:1" ht="14.25" customHeight="1" x14ac:dyDescent="0.35">
      <c r="A104" s="22"/>
    </row>
    <row r="105" spans="1:1" ht="14.25" customHeight="1" x14ac:dyDescent="0.35">
      <c r="A105" s="22"/>
    </row>
    <row r="106" spans="1:1" ht="14.25" customHeight="1" x14ac:dyDescent="0.35">
      <c r="A106" s="22"/>
    </row>
    <row r="107" spans="1:1" ht="14.25" customHeight="1" x14ac:dyDescent="0.35">
      <c r="A107" s="22"/>
    </row>
    <row r="108" spans="1:1" ht="14.25" customHeight="1" x14ac:dyDescent="0.35">
      <c r="A108" s="22"/>
    </row>
    <row r="109" spans="1:1" ht="14.25" customHeight="1" x14ac:dyDescent="0.35">
      <c r="A109" s="22"/>
    </row>
    <row r="110" spans="1:1" ht="14.25" customHeight="1" x14ac:dyDescent="0.35">
      <c r="A110" s="22"/>
    </row>
    <row r="111" spans="1:1" ht="14.25" customHeight="1" x14ac:dyDescent="0.35">
      <c r="A111" s="22"/>
    </row>
    <row r="112" spans="1:1" ht="14.25" customHeight="1" x14ac:dyDescent="0.35">
      <c r="A112" s="22"/>
    </row>
    <row r="113" spans="1:1" ht="14.25" customHeight="1" x14ac:dyDescent="0.35">
      <c r="A113" s="22"/>
    </row>
    <row r="114" spans="1:1" ht="14.25" customHeight="1" x14ac:dyDescent="0.35">
      <c r="A114" s="22"/>
    </row>
    <row r="115" spans="1:1" ht="14.25" customHeight="1" x14ac:dyDescent="0.35">
      <c r="A115" s="22"/>
    </row>
    <row r="116" spans="1:1" ht="14.25" customHeight="1" x14ac:dyDescent="0.35">
      <c r="A116" s="22"/>
    </row>
    <row r="117" spans="1:1" ht="14.25" customHeight="1" x14ac:dyDescent="0.35">
      <c r="A117" s="22"/>
    </row>
    <row r="118" spans="1:1" ht="14.25" customHeight="1" x14ac:dyDescent="0.35">
      <c r="A118" s="22"/>
    </row>
    <row r="119" spans="1:1" ht="14.25" customHeight="1" x14ac:dyDescent="0.35">
      <c r="A119" s="22"/>
    </row>
    <row r="120" spans="1:1" ht="14.25" customHeight="1" x14ac:dyDescent="0.35">
      <c r="A120" s="22"/>
    </row>
    <row r="121" spans="1:1" ht="14.25" customHeight="1" x14ac:dyDescent="0.35">
      <c r="A121" s="22"/>
    </row>
    <row r="122" spans="1:1" ht="14.25" customHeight="1" x14ac:dyDescent="0.35">
      <c r="A122" s="22"/>
    </row>
    <row r="123" spans="1:1" ht="14.25" customHeight="1" x14ac:dyDescent="0.35">
      <c r="A123" s="22"/>
    </row>
    <row r="124" spans="1:1" ht="14.25" customHeight="1" x14ac:dyDescent="0.35">
      <c r="A124" s="22"/>
    </row>
    <row r="125" spans="1:1" ht="14.25" customHeight="1" x14ac:dyDescent="0.35">
      <c r="A125" s="22"/>
    </row>
    <row r="126" spans="1:1" ht="14.25" customHeight="1" x14ac:dyDescent="0.35">
      <c r="A126" s="22"/>
    </row>
    <row r="127" spans="1:1" ht="14.25" customHeight="1" x14ac:dyDescent="0.35">
      <c r="A127" s="22"/>
    </row>
    <row r="128" spans="1:1" ht="14.25" customHeight="1" x14ac:dyDescent="0.35">
      <c r="A128" s="22"/>
    </row>
    <row r="129" spans="1:1" ht="14.25" customHeight="1" x14ac:dyDescent="0.35">
      <c r="A129" s="22"/>
    </row>
    <row r="130" spans="1:1" ht="14.25" customHeight="1" x14ac:dyDescent="0.35">
      <c r="A130" s="22"/>
    </row>
    <row r="131" spans="1:1" ht="14.25" customHeight="1" x14ac:dyDescent="0.35">
      <c r="A131" s="22"/>
    </row>
    <row r="132" spans="1:1" ht="14.25" customHeight="1" x14ac:dyDescent="0.35">
      <c r="A132" s="22"/>
    </row>
    <row r="133" spans="1:1" ht="14.25" customHeight="1" x14ac:dyDescent="0.35">
      <c r="A133" s="22"/>
    </row>
    <row r="134" spans="1:1" ht="14.25" customHeight="1" x14ac:dyDescent="0.35">
      <c r="A134" s="22"/>
    </row>
    <row r="135" spans="1:1" ht="14.25" customHeight="1" x14ac:dyDescent="0.35">
      <c r="A135" s="22"/>
    </row>
    <row r="136" spans="1:1" ht="14.25" customHeight="1" x14ac:dyDescent="0.35">
      <c r="A136" s="22"/>
    </row>
    <row r="137" spans="1:1" ht="14.25" customHeight="1" x14ac:dyDescent="0.35">
      <c r="A137" s="22"/>
    </row>
    <row r="138" spans="1:1" ht="14.25" customHeight="1" x14ac:dyDescent="0.35">
      <c r="A138" s="22"/>
    </row>
    <row r="139" spans="1:1" ht="14.25" customHeight="1" x14ac:dyDescent="0.35">
      <c r="A139" s="22"/>
    </row>
    <row r="140" spans="1:1" ht="14.25" customHeight="1" x14ac:dyDescent="0.35">
      <c r="A140" s="22"/>
    </row>
    <row r="141" spans="1:1" ht="14.25" customHeight="1" x14ac:dyDescent="0.35">
      <c r="A141" s="22"/>
    </row>
    <row r="142" spans="1:1" ht="14.25" customHeight="1" x14ac:dyDescent="0.35">
      <c r="A142" s="22"/>
    </row>
    <row r="143" spans="1:1" ht="14.25" customHeight="1" x14ac:dyDescent="0.35">
      <c r="A143" s="22"/>
    </row>
    <row r="144" spans="1:1" ht="14.25" customHeight="1" x14ac:dyDescent="0.35">
      <c r="A144" s="22"/>
    </row>
    <row r="145" spans="1:1" ht="14.25" customHeight="1" x14ac:dyDescent="0.35">
      <c r="A145" s="22"/>
    </row>
    <row r="146" spans="1:1" ht="14.25" customHeight="1" x14ac:dyDescent="0.35">
      <c r="A146" s="22"/>
    </row>
    <row r="147" spans="1:1" ht="14.25" customHeight="1" x14ac:dyDescent="0.35">
      <c r="A147" s="22"/>
    </row>
    <row r="148" spans="1:1" ht="14.25" customHeight="1" x14ac:dyDescent="0.35">
      <c r="A148" s="22"/>
    </row>
    <row r="149" spans="1:1" ht="14.25" customHeight="1" x14ac:dyDescent="0.35">
      <c r="A149" s="22"/>
    </row>
    <row r="150" spans="1:1" ht="14.25" customHeight="1" x14ac:dyDescent="0.35">
      <c r="A150" s="22"/>
    </row>
    <row r="151" spans="1:1" ht="14.25" customHeight="1" x14ac:dyDescent="0.35">
      <c r="A151" s="22"/>
    </row>
    <row r="152" spans="1:1" ht="14.25" customHeight="1" x14ac:dyDescent="0.35">
      <c r="A152" s="22"/>
    </row>
    <row r="153" spans="1:1" ht="14.25" customHeight="1" x14ac:dyDescent="0.35">
      <c r="A153" s="22"/>
    </row>
    <row r="154" spans="1:1" ht="14.25" customHeight="1" x14ac:dyDescent="0.35">
      <c r="A154" s="22"/>
    </row>
    <row r="155" spans="1:1" ht="14.25" customHeight="1" x14ac:dyDescent="0.35">
      <c r="A155" s="22"/>
    </row>
    <row r="156" spans="1:1" ht="14.25" customHeight="1" x14ac:dyDescent="0.35">
      <c r="A156" s="22"/>
    </row>
    <row r="157" spans="1:1" ht="14.25" customHeight="1" x14ac:dyDescent="0.35">
      <c r="A157" s="22"/>
    </row>
    <row r="158" spans="1:1" ht="14.25" customHeight="1" x14ac:dyDescent="0.35">
      <c r="A158" s="22"/>
    </row>
    <row r="159" spans="1:1" ht="14.25" customHeight="1" x14ac:dyDescent="0.35">
      <c r="A159" s="22"/>
    </row>
    <row r="160" spans="1:1" ht="14.25" customHeight="1" x14ac:dyDescent="0.35">
      <c r="A160" s="22"/>
    </row>
    <row r="161" spans="1:1" ht="14.25" customHeight="1" x14ac:dyDescent="0.35">
      <c r="A161" s="22"/>
    </row>
    <row r="162" spans="1:1" ht="14.25" customHeight="1" x14ac:dyDescent="0.35">
      <c r="A162" s="22"/>
    </row>
    <row r="163" spans="1:1" ht="14.25" customHeight="1" x14ac:dyDescent="0.35">
      <c r="A163" s="22"/>
    </row>
    <row r="164" spans="1:1" ht="14.25" customHeight="1" x14ac:dyDescent="0.35">
      <c r="A164" s="22"/>
    </row>
    <row r="165" spans="1:1" ht="14.25" customHeight="1" x14ac:dyDescent="0.35">
      <c r="A165" s="22"/>
    </row>
    <row r="166" spans="1:1" ht="14.25" customHeight="1" x14ac:dyDescent="0.35">
      <c r="A166" s="22"/>
    </row>
    <row r="167" spans="1:1" ht="14.25" customHeight="1" x14ac:dyDescent="0.35">
      <c r="A167" s="22"/>
    </row>
    <row r="168" spans="1:1" ht="14.25" customHeight="1" x14ac:dyDescent="0.35">
      <c r="A168" s="22"/>
    </row>
    <row r="169" spans="1:1" ht="14.25" customHeight="1" x14ac:dyDescent="0.35">
      <c r="A169" s="22"/>
    </row>
    <row r="170" spans="1:1" ht="14.25" customHeight="1" x14ac:dyDescent="0.35">
      <c r="A170" s="22"/>
    </row>
    <row r="171" spans="1:1" ht="14.25" customHeight="1" x14ac:dyDescent="0.35">
      <c r="A171" s="22"/>
    </row>
    <row r="172" spans="1:1" ht="14.25" customHeight="1" x14ac:dyDescent="0.35">
      <c r="A172" s="22"/>
    </row>
    <row r="173" spans="1:1" ht="14.25" customHeight="1" x14ac:dyDescent="0.35">
      <c r="A173" s="22"/>
    </row>
    <row r="174" spans="1:1" ht="14.25" customHeight="1" x14ac:dyDescent="0.35">
      <c r="A174" s="22"/>
    </row>
    <row r="175" spans="1:1" ht="14.25" customHeight="1" x14ac:dyDescent="0.35">
      <c r="A175" s="22"/>
    </row>
    <row r="176" spans="1:1" ht="14.25" customHeight="1" x14ac:dyDescent="0.35">
      <c r="A176" s="22"/>
    </row>
    <row r="177" spans="1:1" ht="14.25" customHeight="1" x14ac:dyDescent="0.35">
      <c r="A177" s="22"/>
    </row>
    <row r="178" spans="1:1" ht="14.25" customHeight="1" x14ac:dyDescent="0.35">
      <c r="A178" s="22"/>
    </row>
    <row r="179" spans="1:1" ht="14.25" customHeight="1" x14ac:dyDescent="0.35">
      <c r="A179" s="22"/>
    </row>
    <row r="180" spans="1:1" ht="14.25" customHeight="1" x14ac:dyDescent="0.35">
      <c r="A180" s="22"/>
    </row>
    <row r="181" spans="1:1" ht="14.25" customHeight="1" x14ac:dyDescent="0.35">
      <c r="A181" s="22"/>
    </row>
    <row r="182" spans="1:1" ht="14.25" customHeight="1" x14ac:dyDescent="0.35">
      <c r="A182" s="22"/>
    </row>
    <row r="183" spans="1:1" ht="14.25" customHeight="1" x14ac:dyDescent="0.35">
      <c r="A183" s="22"/>
    </row>
    <row r="184" spans="1:1" ht="14.25" customHeight="1" x14ac:dyDescent="0.35">
      <c r="A184" s="22"/>
    </row>
    <row r="185" spans="1:1" ht="14.25" customHeight="1" x14ac:dyDescent="0.35">
      <c r="A185" s="22"/>
    </row>
    <row r="186" spans="1:1" ht="14.25" customHeight="1" x14ac:dyDescent="0.35">
      <c r="A186" s="22"/>
    </row>
    <row r="187" spans="1:1" ht="14.25" customHeight="1" x14ac:dyDescent="0.35">
      <c r="A187" s="22"/>
    </row>
    <row r="188" spans="1:1" ht="14.25" customHeight="1" x14ac:dyDescent="0.35">
      <c r="A188" s="22"/>
    </row>
    <row r="189" spans="1:1" ht="14.25" customHeight="1" x14ac:dyDescent="0.35">
      <c r="A189" s="22"/>
    </row>
    <row r="190" spans="1:1" ht="14.25" customHeight="1" x14ac:dyDescent="0.35">
      <c r="A190" s="22"/>
    </row>
    <row r="191" spans="1:1" ht="14.25" customHeight="1" x14ac:dyDescent="0.35">
      <c r="A191" s="22"/>
    </row>
    <row r="192" spans="1:1" ht="14.25" customHeight="1" x14ac:dyDescent="0.35">
      <c r="A192" s="22"/>
    </row>
    <row r="193" spans="1:1" ht="14.25" customHeight="1" x14ac:dyDescent="0.35">
      <c r="A193" s="22"/>
    </row>
    <row r="194" spans="1:1" ht="14.25" customHeight="1" x14ac:dyDescent="0.35">
      <c r="A194" s="22"/>
    </row>
    <row r="195" spans="1:1" ht="14.25" customHeight="1" x14ac:dyDescent="0.35">
      <c r="A195" s="22"/>
    </row>
    <row r="196" spans="1:1" ht="14.25" customHeight="1" x14ac:dyDescent="0.35">
      <c r="A196" s="22"/>
    </row>
    <row r="197" spans="1:1" ht="14.25" customHeight="1" x14ac:dyDescent="0.35">
      <c r="A197" s="22"/>
    </row>
    <row r="198" spans="1:1" ht="14.25" customHeight="1" x14ac:dyDescent="0.35">
      <c r="A198" s="22"/>
    </row>
    <row r="199" spans="1:1" ht="14.25" customHeight="1" x14ac:dyDescent="0.35">
      <c r="A199" s="22"/>
    </row>
    <row r="200" spans="1:1" ht="14.25" customHeight="1" x14ac:dyDescent="0.35">
      <c r="A200" s="22"/>
    </row>
    <row r="201" spans="1:1" ht="14.25" customHeight="1" x14ac:dyDescent="0.35">
      <c r="A201" s="22"/>
    </row>
    <row r="202" spans="1:1" ht="14.25" customHeight="1" x14ac:dyDescent="0.35">
      <c r="A202" s="22"/>
    </row>
    <row r="203" spans="1:1" ht="14.25" customHeight="1" x14ac:dyDescent="0.35">
      <c r="A203" s="22"/>
    </row>
    <row r="204" spans="1:1" ht="14.25" customHeight="1" x14ac:dyDescent="0.35">
      <c r="A204" s="22"/>
    </row>
    <row r="205" spans="1:1" ht="14.25" customHeight="1" x14ac:dyDescent="0.35">
      <c r="A205" s="22"/>
    </row>
    <row r="206" spans="1:1" ht="14.25" customHeight="1" x14ac:dyDescent="0.35">
      <c r="A206" s="22"/>
    </row>
    <row r="207" spans="1:1" ht="14.25" customHeight="1" x14ac:dyDescent="0.35">
      <c r="A207" s="22"/>
    </row>
    <row r="208" spans="1:1" ht="14.25" customHeight="1" x14ac:dyDescent="0.35">
      <c r="A208" s="22"/>
    </row>
    <row r="209" spans="1:1" ht="14.25" customHeight="1" x14ac:dyDescent="0.35">
      <c r="A209" s="22"/>
    </row>
    <row r="210" spans="1:1" ht="14.25" customHeight="1" x14ac:dyDescent="0.35">
      <c r="A210" s="22"/>
    </row>
    <row r="211" spans="1:1" ht="14.25" customHeight="1" x14ac:dyDescent="0.35">
      <c r="A211" s="22"/>
    </row>
    <row r="212" spans="1:1" ht="14.25" customHeight="1" x14ac:dyDescent="0.35">
      <c r="A212" s="22"/>
    </row>
    <row r="213" spans="1:1" ht="14.25" customHeight="1" x14ac:dyDescent="0.35">
      <c r="A213" s="22"/>
    </row>
    <row r="214" spans="1:1" ht="14.25" customHeight="1" x14ac:dyDescent="0.35">
      <c r="A214" s="22"/>
    </row>
    <row r="215" spans="1:1" ht="14.25" customHeight="1" x14ac:dyDescent="0.35">
      <c r="A215" s="22"/>
    </row>
    <row r="216" spans="1:1" ht="14.25" customHeight="1" x14ac:dyDescent="0.35">
      <c r="A216" s="22"/>
    </row>
    <row r="217" spans="1:1" ht="14.25" customHeight="1" x14ac:dyDescent="0.35">
      <c r="A217" s="22"/>
    </row>
    <row r="218" spans="1:1" ht="14.25" customHeight="1" x14ac:dyDescent="0.35">
      <c r="A218" s="22"/>
    </row>
    <row r="219" spans="1:1" ht="14.25" customHeight="1" x14ac:dyDescent="0.35">
      <c r="A219" s="22"/>
    </row>
    <row r="220" spans="1:1" ht="14.25" customHeight="1" x14ac:dyDescent="0.35">
      <c r="A220" s="22"/>
    </row>
    <row r="221" spans="1:1" ht="14.25" customHeight="1" x14ac:dyDescent="0.35">
      <c r="A221" s="22"/>
    </row>
    <row r="222" spans="1:1" ht="14.25" customHeight="1" x14ac:dyDescent="0.35">
      <c r="A222" s="22"/>
    </row>
    <row r="223" spans="1:1" ht="14.25" customHeight="1" x14ac:dyDescent="0.35">
      <c r="A223" s="22"/>
    </row>
    <row r="224" spans="1:1" ht="14.25" customHeight="1" x14ac:dyDescent="0.35">
      <c r="A224" s="22"/>
    </row>
    <row r="225" spans="1:1" ht="14.25" customHeight="1" x14ac:dyDescent="0.35">
      <c r="A225" s="22"/>
    </row>
    <row r="226" spans="1:1" ht="14.25" customHeight="1" x14ac:dyDescent="0.35">
      <c r="A226" s="22"/>
    </row>
    <row r="227" spans="1:1" ht="14.25" customHeight="1" x14ac:dyDescent="0.35">
      <c r="A227" s="22"/>
    </row>
    <row r="228" spans="1:1" ht="14.25" customHeight="1" x14ac:dyDescent="0.35">
      <c r="A228" s="22"/>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6">
    <mergeCell ref="A6:A27"/>
    <mergeCell ref="F5:F7"/>
    <mergeCell ref="H5:H7"/>
    <mergeCell ref="J5:J7"/>
    <mergeCell ref="O5:O7"/>
    <mergeCell ref="Q5:S7"/>
  </mergeCells>
  <conditionalFormatting sqref="F30:J30">
    <cfRule type="cellIs" dxfId="31" priority="1" operator="lessThan">
      <formula>0</formula>
    </cfRule>
  </conditionalFormatting>
  <conditionalFormatting sqref="O30:S30">
    <cfRule type="cellIs" dxfId="30" priority="2" operator="lessThan">
      <formula>0</formula>
    </cfRule>
  </conditionalFormatting>
  <conditionalFormatting sqref="O52:S52">
    <cfRule type="cellIs" dxfId="29" priority="3" operator="lessThan">
      <formula>0</formula>
    </cfRule>
  </conditionalFormatting>
  <dataValidations count="1">
    <dataValidation type="list" allowBlank="1" showErrorMessage="1" sqref="D5" xr:uid="{00000000-0002-0000-0200-000000000000}">
      <formula1>$F$27:$J$27</formula1>
    </dataValidation>
  </dataValidation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5DCF7"/>
  </sheetPr>
  <dimension ref="A1:Z1000"/>
  <sheetViews>
    <sheetView showGridLines="0" tabSelected="1" workbookViewId="0">
      <selection activeCell="E20" sqref="E20"/>
    </sheetView>
  </sheetViews>
  <sheetFormatPr defaultColWidth="12.6328125" defaultRowHeight="15" customHeight="1" x14ac:dyDescent="0.35"/>
  <cols>
    <col min="1" max="1" width="25.6328125" customWidth="1"/>
    <col min="2" max="2" width="3.453125" customWidth="1"/>
    <col min="3" max="3" width="5.08984375" customWidth="1"/>
    <col min="4" max="4" width="24.453125" customWidth="1"/>
    <col min="5" max="9" width="14.36328125" customWidth="1"/>
    <col min="10" max="10" width="19.453125" customWidth="1"/>
    <col min="11" max="11" width="24.453125" customWidth="1"/>
    <col min="12" max="16" width="14.36328125" customWidth="1"/>
    <col min="17" max="17" width="24.453125" customWidth="1"/>
    <col min="18" max="18" width="10.90625" customWidth="1"/>
    <col min="19" max="26" width="10.453125" customWidth="1"/>
  </cols>
  <sheetData>
    <row r="1" spans="1:26" ht="48.75" customHeight="1" x14ac:dyDescent="0.35">
      <c r="A1" s="97"/>
      <c r="B1" s="23"/>
      <c r="C1" s="23"/>
      <c r="D1" s="24" t="s">
        <v>66</v>
      </c>
      <c r="E1" s="23"/>
      <c r="F1" s="23"/>
      <c r="G1" s="23"/>
      <c r="H1" s="23"/>
      <c r="I1" s="23"/>
      <c r="J1" s="23"/>
      <c r="K1" s="23"/>
      <c r="L1" s="23"/>
      <c r="M1" s="23"/>
      <c r="N1" s="23"/>
      <c r="O1" s="23"/>
      <c r="P1" s="23"/>
      <c r="Q1" s="23"/>
      <c r="R1" s="23"/>
      <c r="S1" s="23"/>
      <c r="T1" s="23"/>
      <c r="U1" s="23"/>
      <c r="V1" s="23"/>
      <c r="W1" s="23"/>
      <c r="X1" s="23"/>
      <c r="Y1" s="23"/>
      <c r="Z1" s="23"/>
    </row>
    <row r="2" spans="1:26" ht="12.75" customHeight="1" x14ac:dyDescent="0.6">
      <c r="A2" s="98"/>
      <c r="B2" s="99"/>
    </row>
    <row r="3" spans="1:26" ht="21" customHeight="1" x14ac:dyDescent="0.6">
      <c r="A3" s="98"/>
      <c r="B3" s="99"/>
      <c r="D3" s="100" t="s">
        <v>67</v>
      </c>
      <c r="H3" s="101" t="s">
        <v>68</v>
      </c>
      <c r="I3" s="102">
        <f>'Set Up Your Model'!V33</f>
        <v>0.25</v>
      </c>
      <c r="K3" s="100" t="s">
        <v>69</v>
      </c>
    </row>
    <row r="4" spans="1:26" ht="7.5" customHeight="1" x14ac:dyDescent="0.35">
      <c r="A4" s="98"/>
      <c r="C4" s="62"/>
    </row>
    <row r="5" spans="1:26" ht="14.25" customHeight="1" x14ac:dyDescent="0.35">
      <c r="A5" s="103" t="s">
        <v>51</v>
      </c>
      <c r="C5" s="62"/>
      <c r="E5" s="104">
        <f>IF('Set Up Your Model'!$Q$36="","Year 1",'Set Up Your Model'!$Q$36)</f>
        <v>2025</v>
      </c>
      <c r="F5" s="104">
        <f>IF('Set Up Your Model'!$R$36="","Year 2",'Set Up Your Model'!$R$36)</f>
        <v>2026</v>
      </c>
      <c r="G5" s="104">
        <f>IF('Set Up Your Model'!$S$36="","Year 3",'Set Up Your Model'!$S$36)</f>
        <v>2027</v>
      </c>
      <c r="H5" s="104">
        <f>IF('Set Up Your Model'!$T$36="","Year 4",'Set Up Your Model'!$T$36)</f>
        <v>2028</v>
      </c>
      <c r="I5" s="105">
        <f>IF('Set Up Your Model'!$U$36="","Year 5",'Set Up Your Model'!$U$36)</f>
        <v>2029</v>
      </c>
      <c r="L5" s="104">
        <f>IF('Set Up Your Model'!$Q$36="","Year 1",'Set Up Your Model'!$Q$36)</f>
        <v>2025</v>
      </c>
      <c r="M5" s="104">
        <f>IF('Set Up Your Model'!$R$36="","Year 2",'Set Up Your Model'!$R$36)</f>
        <v>2026</v>
      </c>
      <c r="N5" s="104">
        <f>IF('Set Up Your Model'!$S$36="","Year 3",'Set Up Your Model'!$S$36)</f>
        <v>2027</v>
      </c>
      <c r="O5" s="104">
        <f>IF('Set Up Your Model'!$T$36="","Year 4",'Set Up Your Model'!$T$36)</f>
        <v>2028</v>
      </c>
      <c r="P5" s="105">
        <f>IF('Set Up Your Model'!$U$36="","Year 5",'Set Up Your Model'!$U$36)</f>
        <v>2029</v>
      </c>
    </row>
    <row r="6" spans="1:26" ht="14.25" customHeight="1" x14ac:dyDescent="0.35">
      <c r="A6" s="367">
        <v>8</v>
      </c>
      <c r="D6" s="106" t="s">
        <v>52</v>
      </c>
      <c r="E6" s="107"/>
      <c r="F6" s="107">
        <f t="shared" ref="F6:I6" si="0">SUM(F7:F14)</f>
        <v>0</v>
      </c>
      <c r="G6" s="107">
        <f t="shared" si="0"/>
        <v>0</v>
      </c>
      <c r="H6" s="107">
        <f t="shared" si="0"/>
        <v>0</v>
      </c>
      <c r="I6" s="108">
        <f t="shared" si="0"/>
        <v>0</v>
      </c>
      <c r="K6" s="106" t="s">
        <v>70</v>
      </c>
      <c r="L6" s="107">
        <f t="shared" ref="L6:P6" si="1">SUM(L7:L8)</f>
        <v>0</v>
      </c>
      <c r="M6" s="107">
        <f t="shared" si="1"/>
        <v>0</v>
      </c>
      <c r="N6" s="107">
        <f t="shared" si="1"/>
        <v>0</v>
      </c>
      <c r="O6" s="107">
        <f t="shared" si="1"/>
        <v>0</v>
      </c>
      <c r="P6" s="108">
        <f t="shared" si="1"/>
        <v>0</v>
      </c>
    </row>
    <row r="7" spans="1:26" ht="14.25" customHeight="1" x14ac:dyDescent="0.35">
      <c r="A7" s="368"/>
      <c r="D7" s="109" t="s">
        <v>29</v>
      </c>
      <c r="E7" s="94"/>
      <c r="F7" s="94">
        <f>'Product or Service Sales'!E28</f>
        <v>0</v>
      </c>
      <c r="G7" s="94">
        <f>'Product or Service Sales'!F28</f>
        <v>0</v>
      </c>
      <c r="H7" s="94">
        <f>'Product or Service Sales'!G28</f>
        <v>0</v>
      </c>
      <c r="I7" s="110">
        <f>'Product or Service Sales'!H28</f>
        <v>0</v>
      </c>
      <c r="K7" s="109" t="s">
        <v>71</v>
      </c>
      <c r="L7" s="94">
        <f>-'Investment Required'!M22</f>
        <v>0</v>
      </c>
      <c r="M7" s="94">
        <v>0</v>
      </c>
      <c r="N7" s="94">
        <v>0</v>
      </c>
      <c r="O7" s="94">
        <v>0</v>
      </c>
      <c r="P7" s="110">
        <v>0</v>
      </c>
      <c r="Q7" s="66"/>
    </row>
    <row r="8" spans="1:26" ht="14.25" customHeight="1" x14ac:dyDescent="0.35">
      <c r="A8" s="368"/>
      <c r="D8" s="109" t="s">
        <v>31</v>
      </c>
      <c r="E8" s="94">
        <f>Subscription!D28</f>
        <v>0</v>
      </c>
      <c r="F8" s="94">
        <f>Subscription!E28</f>
        <v>0</v>
      </c>
      <c r="G8" s="94">
        <f>Subscription!F28</f>
        <v>0</v>
      </c>
      <c r="H8" s="94">
        <f>Subscription!G28</f>
        <v>0</v>
      </c>
      <c r="I8" s="110">
        <f>Subscription!H28</f>
        <v>0</v>
      </c>
      <c r="K8" s="111" t="s">
        <v>72</v>
      </c>
      <c r="L8" s="112">
        <f>-'Investment Required'!P22</f>
        <v>0</v>
      </c>
      <c r="M8" s="112">
        <v>0</v>
      </c>
      <c r="N8" s="112">
        <v>0</v>
      </c>
      <c r="O8" s="112">
        <v>0</v>
      </c>
      <c r="P8" s="113">
        <v>0</v>
      </c>
    </row>
    <row r="9" spans="1:26" ht="14.25" customHeight="1" x14ac:dyDescent="0.35">
      <c r="A9" s="368"/>
      <c r="D9" s="109" t="s">
        <v>34</v>
      </c>
      <c r="E9" s="94">
        <f>Advertising!D28</f>
        <v>0</v>
      </c>
      <c r="F9" s="94">
        <f>Advertising!E28</f>
        <v>0</v>
      </c>
      <c r="G9" s="94">
        <f>Advertising!F28</f>
        <v>0</v>
      </c>
      <c r="H9" s="94">
        <f>Advertising!G28</f>
        <v>0</v>
      </c>
      <c r="I9" s="110">
        <f>Advertising!H28</f>
        <v>0</v>
      </c>
      <c r="Q9" s="62"/>
      <c r="R9" s="62"/>
    </row>
    <row r="10" spans="1:26" ht="14.25" customHeight="1" x14ac:dyDescent="0.35">
      <c r="A10" s="368"/>
      <c r="D10" s="109" t="s">
        <v>36</v>
      </c>
      <c r="E10" s="94">
        <f>Licensing!D27</f>
        <v>0</v>
      </c>
      <c r="F10" s="94">
        <f>Licensing!E27</f>
        <v>0</v>
      </c>
      <c r="G10" s="94">
        <f>Licensing!F27</f>
        <v>0</v>
      </c>
      <c r="H10" s="94">
        <f>Licensing!G27</f>
        <v>0</v>
      </c>
      <c r="I10" s="110">
        <f>Licensing!H27</f>
        <v>0</v>
      </c>
      <c r="K10" s="114" t="s">
        <v>73</v>
      </c>
      <c r="L10" s="115">
        <f t="shared" ref="L10:P10" si="2">SUM(L11:L14)</f>
        <v>0</v>
      </c>
      <c r="M10" s="115">
        <f t="shared" si="2"/>
        <v>0</v>
      </c>
      <c r="N10" s="115">
        <f t="shared" si="2"/>
        <v>0</v>
      </c>
      <c r="O10" s="115">
        <f t="shared" si="2"/>
        <v>0</v>
      </c>
      <c r="P10" s="116">
        <f t="shared" si="2"/>
        <v>0</v>
      </c>
    </row>
    <row r="11" spans="1:26" ht="14.25" customHeight="1" x14ac:dyDescent="0.35">
      <c r="A11" s="368"/>
      <c r="D11" s="109" t="s">
        <v>39</v>
      </c>
      <c r="E11" s="94">
        <f>Sponsorship!D23</f>
        <v>0</v>
      </c>
      <c r="F11" s="94">
        <f>Sponsorship!E23</f>
        <v>0</v>
      </c>
      <c r="G11" s="94">
        <f>Sponsorship!F23</f>
        <v>0</v>
      </c>
      <c r="H11" s="94">
        <f>Sponsorship!G23</f>
        <v>0</v>
      </c>
      <c r="I11" s="110">
        <f>Sponsorship!H23</f>
        <v>0</v>
      </c>
      <c r="K11" s="109" t="s">
        <v>54</v>
      </c>
      <c r="L11" s="94">
        <f>'💲Financial Statements    '!E45</f>
        <v>0</v>
      </c>
      <c r="M11" s="94">
        <f>'💲Financial Statements    '!F45</f>
        <v>0</v>
      </c>
      <c r="N11" s="94">
        <f>'💲Financial Statements    '!G45</f>
        <v>0</v>
      </c>
      <c r="O11" s="94">
        <f>'💲Financial Statements    '!H45</f>
        <v>0</v>
      </c>
      <c r="P11" s="110">
        <f>'💲Financial Statements    '!I45</f>
        <v>0</v>
      </c>
    </row>
    <row r="12" spans="1:26" ht="14.25" customHeight="1" x14ac:dyDescent="0.35">
      <c r="A12" s="368"/>
      <c r="D12" s="109" t="s">
        <v>41</v>
      </c>
      <c r="E12" s="94">
        <f>'Freemium Model'!D24</f>
        <v>0</v>
      </c>
      <c r="F12" s="94">
        <f>'Freemium Model'!E24</f>
        <v>0</v>
      </c>
      <c r="G12" s="94">
        <f>'Freemium Model'!F24</f>
        <v>0</v>
      </c>
      <c r="H12" s="94">
        <f>'Freemium Model'!G24</f>
        <v>0</v>
      </c>
      <c r="I12" s="110">
        <f>'Freemium Model'!H24</f>
        <v>0</v>
      </c>
      <c r="K12" s="109" t="s">
        <v>74</v>
      </c>
      <c r="L12" s="94">
        <f t="shared" ref="L12:P12" si="3">E38</f>
        <v>0</v>
      </c>
      <c r="M12" s="94">
        <f t="shared" si="3"/>
        <v>0</v>
      </c>
      <c r="N12" s="94">
        <f t="shared" si="3"/>
        <v>0</v>
      </c>
      <c r="O12" s="94">
        <f t="shared" si="3"/>
        <v>0</v>
      </c>
      <c r="P12" s="110">
        <f t="shared" si="3"/>
        <v>0</v>
      </c>
    </row>
    <row r="13" spans="1:26" ht="14.25" customHeight="1" x14ac:dyDescent="0.35">
      <c r="A13" s="368"/>
      <c r="D13" s="109" t="s">
        <v>48</v>
      </c>
      <c r="E13" s="94">
        <f>Commissions!D22</f>
        <v>0</v>
      </c>
      <c r="F13" s="94">
        <f>Commissions!E22</f>
        <v>0</v>
      </c>
      <c r="G13" s="94">
        <f>Commissions!F22</f>
        <v>0</v>
      </c>
      <c r="H13" s="94">
        <f>Commissions!G22</f>
        <v>0</v>
      </c>
      <c r="I13" s="110">
        <f>Commissions!H22</f>
        <v>0</v>
      </c>
      <c r="K13" s="109" t="s">
        <v>75</v>
      </c>
      <c r="L13" s="94">
        <f t="shared" ref="L13:P13" si="4">E39</f>
        <v>0</v>
      </c>
      <c r="M13" s="94">
        <f t="shared" si="4"/>
        <v>0</v>
      </c>
      <c r="N13" s="94">
        <f t="shared" si="4"/>
        <v>0</v>
      </c>
      <c r="O13" s="94">
        <f t="shared" si="4"/>
        <v>0</v>
      </c>
      <c r="P13" s="110">
        <f t="shared" si="4"/>
        <v>0</v>
      </c>
    </row>
    <row r="14" spans="1:26" ht="14.25" customHeight="1" x14ac:dyDescent="0.35">
      <c r="A14" s="368"/>
      <c r="D14" s="111" t="s">
        <v>49</v>
      </c>
      <c r="E14" s="112">
        <f>'Other Revenue'!D24</f>
        <v>0</v>
      </c>
      <c r="F14" s="112">
        <f>'Other Revenue'!E24</f>
        <v>0</v>
      </c>
      <c r="G14" s="112">
        <f>'Other Revenue'!F24</f>
        <v>0</v>
      </c>
      <c r="H14" s="112">
        <f>'Other Revenue'!G24</f>
        <v>0</v>
      </c>
      <c r="I14" s="113">
        <f>'Other Revenue'!H24</f>
        <v>0</v>
      </c>
      <c r="K14" s="111" t="s">
        <v>76</v>
      </c>
      <c r="L14" s="112">
        <f>-'Investment Required'!E32</f>
        <v>0</v>
      </c>
      <c r="M14" s="112">
        <f>-'Investment Required'!F32</f>
        <v>0</v>
      </c>
      <c r="N14" s="112">
        <f>-'Investment Required'!G32</f>
        <v>0</v>
      </c>
      <c r="O14" s="112">
        <f>-'Investment Required'!H32</f>
        <v>0</v>
      </c>
      <c r="P14" s="113">
        <f>-'Investment Required'!I32</f>
        <v>0</v>
      </c>
    </row>
    <row r="15" spans="1:26" ht="14.25" customHeight="1" x14ac:dyDescent="0.35">
      <c r="A15" s="368"/>
      <c r="D15" s="117"/>
      <c r="Q15" s="69"/>
      <c r="R15" s="69"/>
    </row>
    <row r="16" spans="1:26" ht="14.25" customHeight="1" x14ac:dyDescent="0.35">
      <c r="A16" s="368"/>
      <c r="D16" s="118" t="s">
        <v>30</v>
      </c>
      <c r="E16" s="115">
        <f t="shared" ref="E16:I16" si="5">SUM(E17:E20)</f>
        <v>0</v>
      </c>
      <c r="F16" s="115">
        <f t="shared" si="5"/>
        <v>0</v>
      </c>
      <c r="G16" s="115">
        <f t="shared" si="5"/>
        <v>0</v>
      </c>
      <c r="H16" s="115">
        <f t="shared" si="5"/>
        <v>0</v>
      </c>
      <c r="I16" s="116">
        <f t="shared" si="5"/>
        <v>0</v>
      </c>
      <c r="K16" s="114" t="s">
        <v>62</v>
      </c>
      <c r="L16" s="115">
        <f t="shared" ref="L16:P16" si="6">L6+L10</f>
        <v>0</v>
      </c>
      <c r="M16" s="115">
        <f t="shared" si="6"/>
        <v>0</v>
      </c>
      <c r="N16" s="115">
        <f t="shared" si="6"/>
        <v>0</v>
      </c>
      <c r="O16" s="115">
        <f t="shared" si="6"/>
        <v>0</v>
      </c>
      <c r="P16" s="116">
        <f t="shared" si="6"/>
        <v>0</v>
      </c>
    </row>
    <row r="17" spans="1:17" ht="14.25" customHeight="1" x14ac:dyDescent="0.35">
      <c r="A17" s="368"/>
      <c r="D17" s="109" t="s">
        <v>77</v>
      </c>
      <c r="E17" s="94">
        <f>'Cost of Goods Sold'!D31</f>
        <v>0</v>
      </c>
      <c r="F17" s="94">
        <f>'Cost of Goods Sold'!E31</f>
        <v>0</v>
      </c>
      <c r="G17" s="94">
        <f>'Cost of Goods Sold'!F31</f>
        <v>0</v>
      </c>
      <c r="H17" s="94">
        <f>'Cost of Goods Sold'!G31</f>
        <v>0</v>
      </c>
      <c r="I17" s="110">
        <f>'Cost of Goods Sold'!H31</f>
        <v>0</v>
      </c>
      <c r="K17" s="109" t="s">
        <v>60</v>
      </c>
      <c r="L17" s="94">
        <f>'Investment Required'!G26</f>
        <v>0</v>
      </c>
      <c r="M17" s="94">
        <f t="shared" ref="M17:P17" si="7">L18</f>
        <v>0</v>
      </c>
      <c r="N17" s="94">
        <f t="shared" si="7"/>
        <v>0</v>
      </c>
      <c r="O17" s="94">
        <f t="shared" si="7"/>
        <v>0</v>
      </c>
      <c r="P17" s="110">
        <f t="shared" si="7"/>
        <v>0</v>
      </c>
    </row>
    <row r="18" spans="1:17" ht="14.25" customHeight="1" x14ac:dyDescent="0.35">
      <c r="A18" s="368"/>
      <c r="D18" s="109" t="s">
        <v>78</v>
      </c>
      <c r="E18" s="94">
        <f>'Cost of Goods Sold'!D32</f>
        <v>0</v>
      </c>
      <c r="F18" s="94">
        <f>'Cost of Goods Sold'!E32</f>
        <v>0</v>
      </c>
      <c r="G18" s="94">
        <f>'Cost of Goods Sold'!F32</f>
        <v>0</v>
      </c>
      <c r="H18" s="94">
        <f>'Cost of Goods Sold'!G32</f>
        <v>0</v>
      </c>
      <c r="I18" s="110">
        <f>'Cost of Goods Sold'!H32</f>
        <v>0</v>
      </c>
      <c r="K18" s="111" t="s">
        <v>64</v>
      </c>
      <c r="L18" s="112">
        <f t="shared" ref="L18:P18" si="8">L17+L16</f>
        <v>0</v>
      </c>
      <c r="M18" s="112">
        <f t="shared" si="8"/>
        <v>0</v>
      </c>
      <c r="N18" s="112">
        <f t="shared" si="8"/>
        <v>0</v>
      </c>
      <c r="O18" s="112">
        <f t="shared" si="8"/>
        <v>0</v>
      </c>
      <c r="P18" s="113">
        <f t="shared" si="8"/>
        <v>0</v>
      </c>
      <c r="Q18" s="68"/>
    </row>
    <row r="19" spans="1:17" ht="14.25" customHeight="1" x14ac:dyDescent="0.35">
      <c r="A19" s="368"/>
      <c r="D19" s="109" t="s">
        <v>79</v>
      </c>
      <c r="E19" s="94">
        <f>'Cost of Goods Sold'!D33</f>
        <v>0</v>
      </c>
      <c r="F19" s="94">
        <f>'Cost of Goods Sold'!E33</f>
        <v>0</v>
      </c>
      <c r="G19" s="94">
        <f>'Cost of Goods Sold'!F33</f>
        <v>0</v>
      </c>
      <c r="H19" s="94">
        <f>'Cost of Goods Sold'!G33</f>
        <v>0</v>
      </c>
      <c r="I19" s="110">
        <f>'Cost of Goods Sold'!H33</f>
        <v>0</v>
      </c>
      <c r="Q19" s="68"/>
    </row>
    <row r="20" spans="1:17" ht="14.25" customHeight="1" x14ac:dyDescent="0.35">
      <c r="A20" s="368"/>
      <c r="D20" s="111" t="s">
        <v>80</v>
      </c>
      <c r="E20" s="112">
        <f>'Cost of Goods Sold'!D34</f>
        <v>0</v>
      </c>
      <c r="F20" s="112">
        <f>'Cost of Goods Sold'!E34</f>
        <v>0</v>
      </c>
      <c r="G20" s="112">
        <f>'Cost of Goods Sold'!F34</f>
        <v>0</v>
      </c>
      <c r="H20" s="112">
        <f>'Cost of Goods Sold'!G34</f>
        <v>0</v>
      </c>
      <c r="I20" s="113">
        <f>'Cost of Goods Sold'!H34</f>
        <v>0</v>
      </c>
    </row>
    <row r="21" spans="1:17" ht="14.25" customHeight="1" x14ac:dyDescent="0.35">
      <c r="A21" s="368"/>
      <c r="F21" s="85"/>
      <c r="H21" s="86"/>
    </row>
    <row r="22" spans="1:17" ht="14.25" customHeight="1" x14ac:dyDescent="0.35">
      <c r="A22" s="368"/>
      <c r="D22" s="118" t="s">
        <v>81</v>
      </c>
      <c r="E22" s="115">
        <f t="shared" ref="E22:I22" si="9">E6-E16</f>
        <v>0</v>
      </c>
      <c r="F22" s="115">
        <f t="shared" si="9"/>
        <v>0</v>
      </c>
      <c r="G22" s="115">
        <f t="shared" si="9"/>
        <v>0</v>
      </c>
      <c r="H22" s="115">
        <f t="shared" si="9"/>
        <v>0</v>
      </c>
      <c r="I22" s="116">
        <f t="shared" si="9"/>
        <v>0</v>
      </c>
    </row>
    <row r="23" spans="1:17" ht="14.25" customHeight="1" x14ac:dyDescent="0.35">
      <c r="A23" s="368"/>
      <c r="D23" s="119" t="s">
        <v>82</v>
      </c>
      <c r="E23" s="120" t="str">
        <f t="shared" ref="E23:I23" si="10">IFERROR(E22/E6,"--")</f>
        <v>--</v>
      </c>
      <c r="F23" s="120" t="str">
        <f t="shared" si="10"/>
        <v>--</v>
      </c>
      <c r="G23" s="120" t="str">
        <f t="shared" si="10"/>
        <v>--</v>
      </c>
      <c r="H23" s="120" t="str">
        <f t="shared" si="10"/>
        <v>--</v>
      </c>
      <c r="I23" s="121" t="str">
        <f t="shared" si="10"/>
        <v>--</v>
      </c>
      <c r="K23" s="122"/>
    </row>
    <row r="24" spans="1:17" ht="14.25" customHeight="1" x14ac:dyDescent="0.35">
      <c r="A24" s="368"/>
      <c r="F24" s="85"/>
      <c r="H24" s="86"/>
      <c r="K24" s="69"/>
      <c r="L24" s="69"/>
      <c r="N24" s="69"/>
      <c r="O24" s="69"/>
    </row>
    <row r="25" spans="1:17" ht="14.25" customHeight="1" x14ac:dyDescent="0.35">
      <c r="A25" s="368"/>
      <c r="D25" s="114" t="s">
        <v>83</v>
      </c>
      <c r="E25" s="123">
        <f t="shared" ref="E25:I25" si="11">SUM(E26:E30)</f>
        <v>0</v>
      </c>
      <c r="F25" s="123">
        <f t="shared" si="11"/>
        <v>0</v>
      </c>
      <c r="G25" s="123">
        <f t="shared" si="11"/>
        <v>0</v>
      </c>
      <c r="H25" s="123">
        <f t="shared" si="11"/>
        <v>0</v>
      </c>
      <c r="I25" s="124">
        <f t="shared" si="11"/>
        <v>0</v>
      </c>
    </row>
    <row r="26" spans="1:17" ht="14.25" customHeight="1" x14ac:dyDescent="0.35">
      <c r="A26" s="368"/>
      <c r="D26" s="109" t="s">
        <v>72</v>
      </c>
      <c r="E26" s="94">
        <f>'Investment Required'!P22</f>
        <v>0</v>
      </c>
      <c r="F26" s="94">
        <v>0</v>
      </c>
      <c r="G26" s="94">
        <v>0</v>
      </c>
      <c r="H26" s="94">
        <v>0</v>
      </c>
      <c r="I26" s="110">
        <v>0</v>
      </c>
    </row>
    <row r="27" spans="1:17" ht="14.25" customHeight="1" x14ac:dyDescent="0.35">
      <c r="A27" s="369"/>
      <c r="D27" s="109" t="s">
        <v>32</v>
      </c>
      <c r="E27" s="94">
        <f>'R&amp;D'!D27</f>
        <v>0</v>
      </c>
      <c r="F27" s="94">
        <f>'R&amp;D'!E27</f>
        <v>0</v>
      </c>
      <c r="G27" s="94">
        <f>'R&amp;D'!F27</f>
        <v>0</v>
      </c>
      <c r="H27" s="94">
        <f>'R&amp;D'!G27</f>
        <v>0</v>
      </c>
      <c r="I27" s="110">
        <f>'R&amp;D'!H27</f>
        <v>0</v>
      </c>
    </row>
    <row r="28" spans="1:17" ht="14.25" customHeight="1" x14ac:dyDescent="0.35">
      <c r="A28" s="98"/>
      <c r="D28" s="109" t="s">
        <v>84</v>
      </c>
      <c r="E28" s="94">
        <f>'G&amp;A'!D28</f>
        <v>0</v>
      </c>
      <c r="F28" s="94">
        <f>'G&amp;A'!E28</f>
        <v>0</v>
      </c>
      <c r="G28" s="94">
        <f>'G&amp;A'!F28</f>
        <v>0</v>
      </c>
      <c r="H28" s="94">
        <f>'G&amp;A'!G28</f>
        <v>0</v>
      </c>
      <c r="I28" s="110">
        <f>'G&amp;A'!H28</f>
        <v>0</v>
      </c>
    </row>
    <row r="29" spans="1:17" ht="14.25" customHeight="1" x14ac:dyDescent="0.35">
      <c r="A29" s="98"/>
      <c r="D29" s="109" t="s">
        <v>37</v>
      </c>
      <c r="E29" s="94">
        <f>'Selling &amp; Distribution'!D26</f>
        <v>0</v>
      </c>
      <c r="F29" s="94">
        <f>'Selling &amp; Distribution'!E26</f>
        <v>0</v>
      </c>
      <c r="G29" s="94">
        <f>'Selling &amp; Distribution'!F26</f>
        <v>0</v>
      </c>
      <c r="H29" s="94">
        <f>'Selling &amp; Distribution'!G26</f>
        <v>0</v>
      </c>
      <c r="I29" s="110">
        <f>'Selling &amp; Distribution'!H26</f>
        <v>0</v>
      </c>
    </row>
    <row r="30" spans="1:17" ht="14.25" customHeight="1" x14ac:dyDescent="0.35">
      <c r="A30" s="98"/>
      <c r="D30" s="111" t="s">
        <v>42</v>
      </c>
      <c r="E30" s="112">
        <f>'Other OPEX'!D25</f>
        <v>0</v>
      </c>
      <c r="F30" s="112">
        <f>'Other OPEX'!E25</f>
        <v>0</v>
      </c>
      <c r="G30" s="112">
        <f>'Other OPEX'!F25</f>
        <v>0</v>
      </c>
      <c r="H30" s="112">
        <f>'Other OPEX'!G25</f>
        <v>0</v>
      </c>
      <c r="I30" s="113">
        <f>'Other OPEX'!H25</f>
        <v>0</v>
      </c>
    </row>
    <row r="31" spans="1:17" ht="14.25" customHeight="1" x14ac:dyDescent="0.35">
      <c r="A31" s="98"/>
      <c r="D31" s="64"/>
    </row>
    <row r="32" spans="1:17" ht="14.25" customHeight="1" x14ac:dyDescent="0.35">
      <c r="A32" s="98"/>
      <c r="D32" s="125" t="s">
        <v>85</v>
      </c>
      <c r="E32" s="126" t="str">
        <f t="shared" ref="E32:I32" si="12">IFERROR(E25/E6,"--")</f>
        <v>--</v>
      </c>
      <c r="F32" s="126" t="str">
        <f t="shared" si="12"/>
        <v>--</v>
      </c>
      <c r="G32" s="126" t="str">
        <f t="shared" si="12"/>
        <v>--</v>
      </c>
      <c r="H32" s="126" t="str">
        <f t="shared" si="12"/>
        <v>--</v>
      </c>
      <c r="I32" s="127" t="str">
        <f t="shared" si="12"/>
        <v>--</v>
      </c>
    </row>
    <row r="33" spans="1:9" ht="14.25" customHeight="1" x14ac:dyDescent="0.35">
      <c r="A33" s="98"/>
    </row>
    <row r="34" spans="1:9" ht="14.25" customHeight="1" x14ac:dyDescent="0.35">
      <c r="A34" s="98"/>
      <c r="D34" s="118" t="s">
        <v>86</v>
      </c>
      <c r="E34" s="115">
        <f t="shared" ref="E34:I34" si="13">E22-E25</f>
        <v>0</v>
      </c>
      <c r="F34" s="115">
        <f t="shared" si="13"/>
        <v>0</v>
      </c>
      <c r="G34" s="115">
        <f t="shared" si="13"/>
        <v>0</v>
      </c>
      <c r="H34" s="115">
        <f t="shared" si="13"/>
        <v>0</v>
      </c>
      <c r="I34" s="116">
        <f t="shared" si="13"/>
        <v>0</v>
      </c>
    </row>
    <row r="35" spans="1:9" ht="14.25" customHeight="1" x14ac:dyDescent="0.35">
      <c r="A35" s="98"/>
      <c r="D35" s="119" t="s">
        <v>87</v>
      </c>
      <c r="E35" s="120" t="str">
        <f t="shared" ref="E35:I35" si="14">IFERROR(E34/E6,"--")</f>
        <v>--</v>
      </c>
      <c r="F35" s="120" t="str">
        <f t="shared" si="14"/>
        <v>--</v>
      </c>
      <c r="G35" s="120" t="str">
        <f t="shared" si="14"/>
        <v>--</v>
      </c>
      <c r="H35" s="120" t="str">
        <f t="shared" si="14"/>
        <v>--</v>
      </c>
      <c r="I35" s="121" t="str">
        <f t="shared" si="14"/>
        <v>--</v>
      </c>
    </row>
    <row r="36" spans="1:9" ht="14.25" customHeight="1" x14ac:dyDescent="0.35">
      <c r="A36" s="98"/>
      <c r="D36" s="71"/>
      <c r="E36" s="89"/>
      <c r="F36" s="89"/>
      <c r="G36" s="89"/>
      <c r="H36" s="89"/>
      <c r="I36" s="89"/>
    </row>
    <row r="37" spans="1:9" ht="14.25" customHeight="1" x14ac:dyDescent="0.35">
      <c r="A37" s="98"/>
      <c r="D37" s="118" t="s">
        <v>88</v>
      </c>
      <c r="E37" s="123">
        <f t="shared" ref="E37:I37" si="15">SUM(E38:E39)</f>
        <v>0</v>
      </c>
      <c r="F37" s="123">
        <f t="shared" si="15"/>
        <v>0</v>
      </c>
      <c r="G37" s="123">
        <f t="shared" si="15"/>
        <v>0</v>
      </c>
      <c r="H37" s="123">
        <f t="shared" si="15"/>
        <v>0</v>
      </c>
      <c r="I37" s="124">
        <f t="shared" si="15"/>
        <v>0</v>
      </c>
    </row>
    <row r="38" spans="1:9" ht="14.25" customHeight="1" x14ac:dyDescent="0.35">
      <c r="A38" s="98"/>
      <c r="D38" s="109" t="s">
        <v>89</v>
      </c>
      <c r="E38" s="94">
        <f>'D&amp;A'!I21</f>
        <v>0</v>
      </c>
      <c r="F38" s="94">
        <f>'D&amp;A'!J21</f>
        <v>0</v>
      </c>
      <c r="G38" s="94">
        <f>'D&amp;A'!K21</f>
        <v>0</v>
      </c>
      <c r="H38" s="94">
        <f>'D&amp;A'!L21</f>
        <v>0</v>
      </c>
      <c r="I38" s="110">
        <f>'D&amp;A'!M21</f>
        <v>0</v>
      </c>
    </row>
    <row r="39" spans="1:9" ht="14.25" customHeight="1" x14ac:dyDescent="0.35">
      <c r="A39" s="98"/>
      <c r="D39" s="111" t="s">
        <v>90</v>
      </c>
      <c r="E39" s="112">
        <f>'D&amp;A'!I41</f>
        <v>0</v>
      </c>
      <c r="F39" s="112">
        <f>'D&amp;A'!J41</f>
        <v>0</v>
      </c>
      <c r="G39" s="112">
        <f>'D&amp;A'!K41</f>
        <v>0</v>
      </c>
      <c r="H39" s="112">
        <f>'D&amp;A'!L41</f>
        <v>0</v>
      </c>
      <c r="I39" s="113">
        <f>'D&amp;A'!M41</f>
        <v>0</v>
      </c>
    </row>
    <row r="40" spans="1:9" ht="14.25" customHeight="1" x14ac:dyDescent="0.35">
      <c r="A40" s="98"/>
      <c r="D40" s="64"/>
    </row>
    <row r="41" spans="1:9" ht="14.25" customHeight="1" x14ac:dyDescent="0.35">
      <c r="A41" s="98"/>
      <c r="D41" s="118" t="s">
        <v>91</v>
      </c>
      <c r="E41" s="115">
        <f t="shared" ref="E41:I41" si="16">E34-E37</f>
        <v>0</v>
      </c>
      <c r="F41" s="115">
        <f t="shared" si="16"/>
        <v>0</v>
      </c>
      <c r="G41" s="115">
        <f t="shared" si="16"/>
        <v>0</v>
      </c>
      <c r="H41" s="115">
        <f t="shared" si="16"/>
        <v>0</v>
      </c>
      <c r="I41" s="116">
        <f t="shared" si="16"/>
        <v>0</v>
      </c>
    </row>
    <row r="42" spans="1:9" ht="14.25" customHeight="1" x14ac:dyDescent="0.35">
      <c r="A42" s="98"/>
      <c r="D42" s="109" t="s">
        <v>92</v>
      </c>
      <c r="E42" s="94">
        <f>'Investment Required'!E31</f>
        <v>0</v>
      </c>
      <c r="F42" s="94">
        <f>'Investment Required'!F31</f>
        <v>0</v>
      </c>
      <c r="G42" s="94">
        <f>'Investment Required'!G31</f>
        <v>0</v>
      </c>
      <c r="H42" s="94">
        <f>'Investment Required'!H31</f>
        <v>0</v>
      </c>
      <c r="I42" s="110">
        <f>'Investment Required'!I31</f>
        <v>0</v>
      </c>
    </row>
    <row r="43" spans="1:9" ht="14.25" customHeight="1" x14ac:dyDescent="0.35">
      <c r="A43" s="98"/>
      <c r="D43" s="128" t="s">
        <v>93</v>
      </c>
      <c r="E43" s="107">
        <f t="shared" ref="E43:I43" si="17">E41-E42</f>
        <v>0</v>
      </c>
      <c r="F43" s="107">
        <f t="shared" si="17"/>
        <v>0</v>
      </c>
      <c r="G43" s="107">
        <f t="shared" si="17"/>
        <v>0</v>
      </c>
      <c r="H43" s="107">
        <f t="shared" si="17"/>
        <v>0</v>
      </c>
      <c r="I43" s="108">
        <f t="shared" si="17"/>
        <v>0</v>
      </c>
    </row>
    <row r="44" spans="1:9" ht="14.25" customHeight="1" x14ac:dyDescent="0.35">
      <c r="A44" s="98"/>
      <c r="D44" s="109" t="s">
        <v>94</v>
      </c>
      <c r="E44" s="94">
        <f t="shared" ref="E44:I44" si="18">IF(E41&lt;0,0,$I$3*E43)</f>
        <v>0</v>
      </c>
      <c r="F44" s="94">
        <f t="shared" si="18"/>
        <v>0</v>
      </c>
      <c r="G44" s="94">
        <f t="shared" si="18"/>
        <v>0</v>
      </c>
      <c r="H44" s="94">
        <f t="shared" si="18"/>
        <v>0</v>
      </c>
      <c r="I44" s="110">
        <f t="shared" si="18"/>
        <v>0</v>
      </c>
    </row>
    <row r="45" spans="1:9" ht="14.25" customHeight="1" x14ac:dyDescent="0.35">
      <c r="A45" s="98"/>
      <c r="D45" s="128" t="s">
        <v>54</v>
      </c>
      <c r="E45" s="107">
        <f t="shared" ref="E45:I45" si="19">E43-E44</f>
        <v>0</v>
      </c>
      <c r="F45" s="107">
        <f t="shared" si="19"/>
        <v>0</v>
      </c>
      <c r="G45" s="107">
        <f t="shared" si="19"/>
        <v>0</v>
      </c>
      <c r="H45" s="107">
        <f t="shared" si="19"/>
        <v>0</v>
      </c>
      <c r="I45" s="108">
        <f t="shared" si="19"/>
        <v>0</v>
      </c>
    </row>
    <row r="46" spans="1:9" ht="14.25" customHeight="1" x14ac:dyDescent="0.35">
      <c r="A46" s="98"/>
      <c r="D46" s="119" t="s">
        <v>95</v>
      </c>
      <c r="E46" s="129">
        <f t="shared" ref="E46:I46" si="20">E6-E45</f>
        <v>0</v>
      </c>
      <c r="F46" s="129">
        <f t="shared" si="20"/>
        <v>0</v>
      </c>
      <c r="G46" s="129">
        <f t="shared" si="20"/>
        <v>0</v>
      </c>
      <c r="H46" s="129">
        <f t="shared" si="20"/>
        <v>0</v>
      </c>
      <c r="I46" s="130">
        <f t="shared" si="20"/>
        <v>0</v>
      </c>
    </row>
    <row r="47" spans="1:9" ht="14.25" customHeight="1" x14ac:dyDescent="0.35">
      <c r="A47" s="98"/>
      <c r="E47" s="94"/>
      <c r="F47" s="94"/>
      <c r="G47" s="94"/>
      <c r="H47" s="94"/>
      <c r="I47" s="94"/>
    </row>
    <row r="48" spans="1:9" ht="14.25" customHeight="1" x14ac:dyDescent="0.35">
      <c r="A48" s="98"/>
      <c r="D48" s="125" t="s">
        <v>96</v>
      </c>
      <c r="E48" s="131">
        <f>E45</f>
        <v>0</v>
      </c>
      <c r="F48" s="131">
        <f t="shared" ref="F48:I48" si="21">E48+F45</f>
        <v>0</v>
      </c>
      <c r="G48" s="131">
        <f t="shared" si="21"/>
        <v>0</v>
      </c>
      <c r="H48" s="131">
        <f t="shared" si="21"/>
        <v>0</v>
      </c>
      <c r="I48" s="132">
        <f t="shared" si="21"/>
        <v>0</v>
      </c>
    </row>
    <row r="49" spans="1:1" ht="14.25" customHeight="1" x14ac:dyDescent="0.35">
      <c r="A49" s="98"/>
    </row>
    <row r="50" spans="1:1" ht="14.25" customHeight="1" x14ac:dyDescent="0.35">
      <c r="A50" s="98"/>
    </row>
    <row r="51" spans="1:1" ht="14.25" customHeight="1" x14ac:dyDescent="0.35">
      <c r="A51" s="98"/>
    </row>
    <row r="52" spans="1:1" ht="14.25" customHeight="1" x14ac:dyDescent="0.35">
      <c r="A52" s="98"/>
    </row>
    <row r="53" spans="1:1" ht="14.25" customHeight="1" x14ac:dyDescent="0.35">
      <c r="A53" s="98"/>
    </row>
    <row r="54" spans="1:1" ht="14.25" customHeight="1" x14ac:dyDescent="0.35">
      <c r="A54" s="98"/>
    </row>
    <row r="55" spans="1:1" ht="14.25" customHeight="1" x14ac:dyDescent="0.35">
      <c r="A55" s="98"/>
    </row>
    <row r="56" spans="1:1" ht="14.25" customHeight="1" x14ac:dyDescent="0.35">
      <c r="A56" s="98"/>
    </row>
    <row r="57" spans="1:1" ht="14.25" customHeight="1" x14ac:dyDescent="0.35">
      <c r="A57" s="98"/>
    </row>
    <row r="58" spans="1:1" ht="14.25" customHeight="1" x14ac:dyDescent="0.35">
      <c r="A58" s="98"/>
    </row>
    <row r="59" spans="1:1" ht="14.25" customHeight="1" x14ac:dyDescent="0.35">
      <c r="A59" s="98"/>
    </row>
    <row r="60" spans="1:1" ht="14.25" customHeight="1" x14ac:dyDescent="0.35">
      <c r="A60" s="98"/>
    </row>
    <row r="61" spans="1:1" ht="14.25" customHeight="1" x14ac:dyDescent="0.35">
      <c r="A61" s="98"/>
    </row>
    <row r="62" spans="1:1" ht="14.25" customHeight="1" x14ac:dyDescent="0.35">
      <c r="A62" s="98"/>
    </row>
    <row r="63" spans="1:1" ht="14.25" customHeight="1" x14ac:dyDescent="0.35">
      <c r="A63" s="98"/>
    </row>
    <row r="64" spans="1:1" ht="14.25" customHeight="1" x14ac:dyDescent="0.35">
      <c r="A64" s="98"/>
    </row>
    <row r="65" spans="1:1" ht="14.25" customHeight="1" x14ac:dyDescent="0.35">
      <c r="A65" s="98"/>
    </row>
    <row r="66" spans="1:1" ht="14.25" customHeight="1" x14ac:dyDescent="0.35">
      <c r="A66" s="98"/>
    </row>
    <row r="67" spans="1:1" ht="14.25" customHeight="1" x14ac:dyDescent="0.35">
      <c r="A67" s="98"/>
    </row>
    <row r="68" spans="1:1" ht="14.25" customHeight="1" x14ac:dyDescent="0.35">
      <c r="A68" s="98"/>
    </row>
    <row r="69" spans="1:1" ht="14.25" customHeight="1" x14ac:dyDescent="0.35">
      <c r="A69" s="98"/>
    </row>
    <row r="70" spans="1:1" ht="14.25" customHeight="1" x14ac:dyDescent="0.35">
      <c r="A70" s="98"/>
    </row>
    <row r="71" spans="1:1" ht="14.25" customHeight="1" x14ac:dyDescent="0.35">
      <c r="A71" s="98"/>
    </row>
    <row r="72" spans="1:1" ht="14.25" customHeight="1" x14ac:dyDescent="0.35">
      <c r="A72" s="98"/>
    </row>
    <row r="73" spans="1:1" ht="14.25" customHeight="1" x14ac:dyDescent="0.35">
      <c r="A73" s="98"/>
    </row>
    <row r="74" spans="1:1" ht="14.25" customHeight="1" x14ac:dyDescent="0.35">
      <c r="A74" s="98"/>
    </row>
    <row r="75" spans="1:1" ht="14.25" customHeight="1" x14ac:dyDescent="0.35">
      <c r="A75" s="98"/>
    </row>
    <row r="76" spans="1:1" ht="14.25" customHeight="1" x14ac:dyDescent="0.35">
      <c r="A76" s="98"/>
    </row>
    <row r="77" spans="1:1" ht="14.25" customHeight="1" x14ac:dyDescent="0.35">
      <c r="A77" s="98"/>
    </row>
    <row r="78" spans="1:1" ht="14.25" customHeight="1" x14ac:dyDescent="0.35">
      <c r="A78" s="98"/>
    </row>
    <row r="79" spans="1:1" ht="14.25" customHeight="1" x14ac:dyDescent="0.35">
      <c r="A79" s="98"/>
    </row>
    <row r="80" spans="1:1" ht="14.25" customHeight="1" x14ac:dyDescent="0.35">
      <c r="A80" s="98"/>
    </row>
    <row r="81" spans="1:1" ht="14.25" customHeight="1" x14ac:dyDescent="0.35">
      <c r="A81" s="98"/>
    </row>
    <row r="82" spans="1:1" ht="14.25" customHeight="1" x14ac:dyDescent="0.35">
      <c r="A82" s="98"/>
    </row>
    <row r="83" spans="1:1" ht="14.25" customHeight="1" x14ac:dyDescent="0.35">
      <c r="A83" s="98"/>
    </row>
    <row r="84" spans="1:1" ht="14.25" customHeight="1" x14ac:dyDescent="0.35">
      <c r="A84" s="98"/>
    </row>
    <row r="85" spans="1:1" ht="14.25" customHeight="1" x14ac:dyDescent="0.35">
      <c r="A85" s="98"/>
    </row>
    <row r="86" spans="1:1" ht="14.25" customHeight="1" x14ac:dyDescent="0.35">
      <c r="A86" s="98"/>
    </row>
    <row r="87" spans="1:1" ht="14.25" customHeight="1" x14ac:dyDescent="0.35">
      <c r="A87" s="98"/>
    </row>
    <row r="88" spans="1:1" ht="14.25" customHeight="1" x14ac:dyDescent="0.35">
      <c r="A88" s="98"/>
    </row>
    <row r="89" spans="1:1" ht="14.25" customHeight="1" x14ac:dyDescent="0.35">
      <c r="A89" s="98"/>
    </row>
    <row r="90" spans="1:1" ht="14.25" customHeight="1" x14ac:dyDescent="0.35">
      <c r="A90" s="98"/>
    </row>
    <row r="91" spans="1:1" ht="14.25" customHeight="1" x14ac:dyDescent="0.35">
      <c r="A91" s="98"/>
    </row>
    <row r="92" spans="1:1" ht="14.25" customHeight="1" x14ac:dyDescent="0.35">
      <c r="A92" s="98"/>
    </row>
    <row r="93" spans="1:1" ht="14.25" customHeight="1" x14ac:dyDescent="0.35">
      <c r="A93" s="98"/>
    </row>
    <row r="94" spans="1:1" ht="14.25" customHeight="1" x14ac:dyDescent="0.35">
      <c r="A94" s="98"/>
    </row>
    <row r="95" spans="1:1" ht="14.25" customHeight="1" x14ac:dyDescent="0.35">
      <c r="A95" s="98"/>
    </row>
    <row r="96" spans="1:1" ht="14.25" customHeight="1" x14ac:dyDescent="0.35">
      <c r="A96" s="98"/>
    </row>
    <row r="97" spans="1:1" ht="14.25" customHeight="1" x14ac:dyDescent="0.35">
      <c r="A97" s="98"/>
    </row>
    <row r="98" spans="1:1" ht="14.25" customHeight="1" x14ac:dyDescent="0.35">
      <c r="A98" s="98"/>
    </row>
    <row r="99" spans="1:1" ht="14.25" customHeight="1" x14ac:dyDescent="0.35">
      <c r="A99" s="98"/>
    </row>
    <row r="100" spans="1:1" ht="14.25" customHeight="1" x14ac:dyDescent="0.35">
      <c r="A100" s="98"/>
    </row>
    <row r="101" spans="1:1" ht="14.25" customHeight="1" x14ac:dyDescent="0.35">
      <c r="A101" s="98"/>
    </row>
    <row r="102" spans="1:1" ht="14.25" customHeight="1" x14ac:dyDescent="0.35">
      <c r="A102" s="98"/>
    </row>
    <row r="103" spans="1:1" ht="14.25" customHeight="1" x14ac:dyDescent="0.35">
      <c r="A103" s="98"/>
    </row>
    <row r="104" spans="1:1" ht="14.25" customHeight="1" x14ac:dyDescent="0.35">
      <c r="A104" s="98"/>
    </row>
    <row r="105" spans="1:1" ht="14.25" customHeight="1" x14ac:dyDescent="0.35">
      <c r="A105" s="98"/>
    </row>
    <row r="106" spans="1:1" ht="14.25" customHeight="1" x14ac:dyDescent="0.35">
      <c r="A106" s="98"/>
    </row>
    <row r="107" spans="1:1" ht="14.25" customHeight="1" x14ac:dyDescent="0.35">
      <c r="A107" s="98"/>
    </row>
    <row r="108" spans="1:1" ht="14.25" customHeight="1" x14ac:dyDescent="0.35">
      <c r="A108" s="98"/>
    </row>
    <row r="109" spans="1:1" ht="14.25" customHeight="1" x14ac:dyDescent="0.35">
      <c r="A109" s="98"/>
    </row>
    <row r="110" spans="1:1" ht="14.25" customHeight="1" x14ac:dyDescent="0.35">
      <c r="A110" s="98"/>
    </row>
    <row r="111" spans="1:1" ht="14.25" customHeight="1" x14ac:dyDescent="0.35">
      <c r="A111" s="98"/>
    </row>
    <row r="112" spans="1:1" ht="14.25" customHeight="1" x14ac:dyDescent="0.35">
      <c r="A112" s="98"/>
    </row>
    <row r="113" spans="1:1" ht="14.25" customHeight="1" x14ac:dyDescent="0.35">
      <c r="A113" s="98"/>
    </row>
    <row r="114" spans="1:1" ht="14.25" customHeight="1" x14ac:dyDescent="0.35">
      <c r="A114" s="98"/>
    </row>
    <row r="115" spans="1:1" ht="14.25" customHeight="1" x14ac:dyDescent="0.35">
      <c r="A115" s="98"/>
    </row>
    <row r="116" spans="1:1" ht="14.25" customHeight="1" x14ac:dyDescent="0.35">
      <c r="A116" s="98"/>
    </row>
    <row r="117" spans="1:1" ht="14.25" customHeight="1" x14ac:dyDescent="0.35">
      <c r="A117" s="98"/>
    </row>
    <row r="118" spans="1:1" ht="14.25" customHeight="1" x14ac:dyDescent="0.35">
      <c r="A118" s="98"/>
    </row>
    <row r="119" spans="1:1" ht="14.25" customHeight="1" x14ac:dyDescent="0.35">
      <c r="A119" s="98"/>
    </row>
    <row r="120" spans="1:1" ht="14.25" customHeight="1" x14ac:dyDescent="0.35">
      <c r="A120" s="98"/>
    </row>
    <row r="121" spans="1:1" ht="14.25" customHeight="1" x14ac:dyDescent="0.35">
      <c r="A121" s="98"/>
    </row>
    <row r="122" spans="1:1" ht="14.25" customHeight="1" x14ac:dyDescent="0.35">
      <c r="A122" s="98"/>
    </row>
    <row r="123" spans="1:1" ht="14.25" customHeight="1" x14ac:dyDescent="0.35">
      <c r="A123" s="98"/>
    </row>
    <row r="124" spans="1:1" ht="14.25" customHeight="1" x14ac:dyDescent="0.35">
      <c r="A124" s="98"/>
    </row>
    <row r="125" spans="1:1" ht="14.25" customHeight="1" x14ac:dyDescent="0.35">
      <c r="A125" s="98"/>
    </row>
    <row r="126" spans="1:1" ht="14.25" customHeight="1" x14ac:dyDescent="0.35">
      <c r="A126" s="98"/>
    </row>
    <row r="127" spans="1:1" ht="14.25" customHeight="1" x14ac:dyDescent="0.35">
      <c r="A127" s="98"/>
    </row>
    <row r="128" spans="1:1" ht="14.25" customHeight="1" x14ac:dyDescent="0.35">
      <c r="A128" s="98"/>
    </row>
    <row r="129" spans="1:1" ht="14.25" customHeight="1" x14ac:dyDescent="0.35">
      <c r="A129" s="98"/>
    </row>
    <row r="130" spans="1:1" ht="14.25" customHeight="1" x14ac:dyDescent="0.35">
      <c r="A130" s="98"/>
    </row>
    <row r="131" spans="1:1" ht="14.25" customHeight="1" x14ac:dyDescent="0.35">
      <c r="A131" s="98"/>
    </row>
    <row r="132" spans="1:1" ht="14.25" customHeight="1" x14ac:dyDescent="0.35">
      <c r="A132" s="98"/>
    </row>
    <row r="133" spans="1:1" ht="14.25" customHeight="1" x14ac:dyDescent="0.35">
      <c r="A133" s="98"/>
    </row>
    <row r="134" spans="1:1" ht="14.25" customHeight="1" x14ac:dyDescent="0.35">
      <c r="A134" s="98"/>
    </row>
    <row r="135" spans="1:1" ht="14.25" customHeight="1" x14ac:dyDescent="0.35">
      <c r="A135" s="98"/>
    </row>
    <row r="136" spans="1:1" ht="14.25" customHeight="1" x14ac:dyDescent="0.35">
      <c r="A136" s="98"/>
    </row>
    <row r="137" spans="1:1" ht="14.25" customHeight="1" x14ac:dyDescent="0.35">
      <c r="A137" s="98"/>
    </row>
    <row r="138" spans="1:1" ht="14.25" customHeight="1" x14ac:dyDescent="0.35">
      <c r="A138" s="98"/>
    </row>
    <row r="139" spans="1:1" ht="14.25" customHeight="1" x14ac:dyDescent="0.35">
      <c r="A139" s="98"/>
    </row>
    <row r="140" spans="1:1" ht="14.25" customHeight="1" x14ac:dyDescent="0.35">
      <c r="A140" s="98"/>
    </row>
    <row r="141" spans="1:1" ht="14.25" customHeight="1" x14ac:dyDescent="0.35">
      <c r="A141" s="98"/>
    </row>
    <row r="142" spans="1:1" ht="14.25" customHeight="1" x14ac:dyDescent="0.35">
      <c r="A142" s="98"/>
    </row>
    <row r="143" spans="1:1" ht="14.25" customHeight="1" x14ac:dyDescent="0.35">
      <c r="A143" s="98"/>
    </row>
    <row r="144" spans="1:1" ht="14.25" customHeight="1" x14ac:dyDescent="0.35">
      <c r="A144" s="98"/>
    </row>
    <row r="145" spans="1:1" ht="14.25" customHeight="1" x14ac:dyDescent="0.35">
      <c r="A145" s="98"/>
    </row>
    <row r="146" spans="1:1" ht="14.25" customHeight="1" x14ac:dyDescent="0.35">
      <c r="A146" s="98"/>
    </row>
    <row r="147" spans="1:1" ht="14.25" customHeight="1" x14ac:dyDescent="0.35">
      <c r="A147" s="98"/>
    </row>
    <row r="148" spans="1:1" ht="14.25" customHeight="1" x14ac:dyDescent="0.35">
      <c r="A148" s="98"/>
    </row>
    <row r="149" spans="1:1" ht="14.25" customHeight="1" x14ac:dyDescent="0.35">
      <c r="A149" s="98"/>
    </row>
    <row r="150" spans="1:1" ht="14.25" customHeight="1" x14ac:dyDescent="0.35">
      <c r="A150" s="98"/>
    </row>
    <row r="151" spans="1:1" ht="14.25" customHeight="1" x14ac:dyDescent="0.35">
      <c r="A151" s="98"/>
    </row>
    <row r="152" spans="1:1" ht="14.25" customHeight="1" x14ac:dyDescent="0.35">
      <c r="A152" s="98"/>
    </row>
    <row r="153" spans="1:1" ht="14.25" customHeight="1" x14ac:dyDescent="0.35">
      <c r="A153" s="98"/>
    </row>
    <row r="154" spans="1:1" ht="14.25" customHeight="1" x14ac:dyDescent="0.35">
      <c r="A154" s="98"/>
    </row>
    <row r="155" spans="1:1" ht="14.25" customHeight="1" x14ac:dyDescent="0.35">
      <c r="A155" s="98"/>
    </row>
    <row r="156" spans="1:1" ht="14.25" customHeight="1" x14ac:dyDescent="0.35">
      <c r="A156" s="98"/>
    </row>
    <row r="157" spans="1:1" ht="14.25" customHeight="1" x14ac:dyDescent="0.35">
      <c r="A157" s="98"/>
    </row>
    <row r="158" spans="1:1" ht="14.25" customHeight="1" x14ac:dyDescent="0.35">
      <c r="A158" s="98"/>
    </row>
    <row r="159" spans="1:1" ht="14.25" customHeight="1" x14ac:dyDescent="0.35">
      <c r="A159" s="98"/>
    </row>
    <row r="160" spans="1:1" ht="14.25" customHeight="1" x14ac:dyDescent="0.35">
      <c r="A160" s="98"/>
    </row>
    <row r="161" spans="1:1" ht="14.25" customHeight="1" x14ac:dyDescent="0.35">
      <c r="A161" s="98"/>
    </row>
    <row r="162" spans="1:1" ht="14.25" customHeight="1" x14ac:dyDescent="0.35">
      <c r="A162" s="98"/>
    </row>
    <row r="163" spans="1:1" ht="14.25" customHeight="1" x14ac:dyDescent="0.35">
      <c r="A163" s="98"/>
    </row>
    <row r="164" spans="1:1" ht="14.25" customHeight="1" x14ac:dyDescent="0.35">
      <c r="A164" s="98"/>
    </row>
    <row r="165" spans="1:1" ht="14.25" customHeight="1" x14ac:dyDescent="0.35">
      <c r="A165" s="98"/>
    </row>
    <row r="166" spans="1:1" ht="14.25" customHeight="1" x14ac:dyDescent="0.35">
      <c r="A166" s="98"/>
    </row>
    <row r="167" spans="1:1" ht="14.25" customHeight="1" x14ac:dyDescent="0.35">
      <c r="A167" s="98"/>
    </row>
    <row r="168" spans="1:1" ht="14.25" customHeight="1" x14ac:dyDescent="0.35">
      <c r="A168" s="98"/>
    </row>
    <row r="169" spans="1:1" ht="14.25" customHeight="1" x14ac:dyDescent="0.35">
      <c r="A169" s="98"/>
    </row>
    <row r="170" spans="1:1" ht="14.25" customHeight="1" x14ac:dyDescent="0.35">
      <c r="A170" s="98"/>
    </row>
    <row r="171" spans="1:1" ht="14.25" customHeight="1" x14ac:dyDescent="0.35">
      <c r="A171" s="98"/>
    </row>
    <row r="172" spans="1:1" ht="14.25" customHeight="1" x14ac:dyDescent="0.35">
      <c r="A172" s="98"/>
    </row>
    <row r="173" spans="1:1" ht="14.25" customHeight="1" x14ac:dyDescent="0.35">
      <c r="A173" s="98"/>
    </row>
    <row r="174" spans="1:1" ht="14.25" customHeight="1" x14ac:dyDescent="0.35">
      <c r="A174" s="98"/>
    </row>
    <row r="175" spans="1:1" ht="14.25" customHeight="1" x14ac:dyDescent="0.35">
      <c r="A175" s="98"/>
    </row>
    <row r="176" spans="1:1" ht="14.25" customHeight="1" x14ac:dyDescent="0.35">
      <c r="A176" s="98"/>
    </row>
    <row r="177" spans="1:1" ht="14.25" customHeight="1" x14ac:dyDescent="0.35">
      <c r="A177" s="98"/>
    </row>
    <row r="178" spans="1:1" ht="14.25" customHeight="1" x14ac:dyDescent="0.35">
      <c r="A178" s="98"/>
    </row>
    <row r="179" spans="1:1" ht="14.25" customHeight="1" x14ac:dyDescent="0.35">
      <c r="A179" s="98"/>
    </row>
    <row r="180" spans="1:1" ht="14.25" customHeight="1" x14ac:dyDescent="0.35">
      <c r="A180" s="98"/>
    </row>
    <row r="181" spans="1:1" ht="14.25" customHeight="1" x14ac:dyDescent="0.35">
      <c r="A181" s="98"/>
    </row>
    <row r="182" spans="1:1" ht="14.25" customHeight="1" x14ac:dyDescent="0.35">
      <c r="A182" s="98"/>
    </row>
    <row r="183" spans="1:1" ht="14.25" customHeight="1" x14ac:dyDescent="0.35">
      <c r="A183" s="98"/>
    </row>
    <row r="184" spans="1:1" ht="14.25" customHeight="1" x14ac:dyDescent="0.35">
      <c r="A184" s="98"/>
    </row>
    <row r="185" spans="1:1" ht="14.25" customHeight="1" x14ac:dyDescent="0.35">
      <c r="A185" s="98"/>
    </row>
    <row r="186" spans="1:1" ht="14.25" customHeight="1" x14ac:dyDescent="0.35">
      <c r="A186" s="98"/>
    </row>
    <row r="187" spans="1:1" ht="14.25" customHeight="1" x14ac:dyDescent="0.35">
      <c r="A187" s="98"/>
    </row>
    <row r="188" spans="1:1" ht="14.25" customHeight="1" x14ac:dyDescent="0.35">
      <c r="A188" s="98"/>
    </row>
    <row r="189" spans="1:1" ht="14.25" customHeight="1" x14ac:dyDescent="0.35">
      <c r="A189" s="98"/>
    </row>
    <row r="190" spans="1:1" ht="14.25" customHeight="1" x14ac:dyDescent="0.35">
      <c r="A190" s="98"/>
    </row>
    <row r="191" spans="1:1" ht="14.25" customHeight="1" x14ac:dyDescent="0.35">
      <c r="A191" s="98"/>
    </row>
    <row r="192" spans="1:1" ht="14.25" customHeight="1" x14ac:dyDescent="0.35">
      <c r="A192" s="98"/>
    </row>
    <row r="193" spans="1:1" ht="14.25" customHeight="1" x14ac:dyDescent="0.35">
      <c r="A193" s="98"/>
    </row>
    <row r="194" spans="1:1" ht="14.25" customHeight="1" x14ac:dyDescent="0.35">
      <c r="A194" s="98"/>
    </row>
    <row r="195" spans="1:1" ht="14.25" customHeight="1" x14ac:dyDescent="0.35">
      <c r="A195" s="98"/>
    </row>
    <row r="196" spans="1:1" ht="14.25" customHeight="1" x14ac:dyDescent="0.35">
      <c r="A196" s="98"/>
    </row>
    <row r="197" spans="1:1" ht="14.25" customHeight="1" x14ac:dyDescent="0.35">
      <c r="A197" s="98"/>
    </row>
    <row r="198" spans="1:1" ht="14.25" customHeight="1" x14ac:dyDescent="0.35">
      <c r="A198" s="98"/>
    </row>
    <row r="199" spans="1:1" ht="14.25" customHeight="1" x14ac:dyDescent="0.35">
      <c r="A199" s="98"/>
    </row>
    <row r="200" spans="1:1" ht="14.25" customHeight="1" x14ac:dyDescent="0.35">
      <c r="A200" s="98"/>
    </row>
    <row r="201" spans="1:1" ht="14.25" customHeight="1" x14ac:dyDescent="0.35">
      <c r="A201" s="98"/>
    </row>
    <row r="202" spans="1:1" ht="14.25" customHeight="1" x14ac:dyDescent="0.35">
      <c r="A202" s="98"/>
    </row>
    <row r="203" spans="1:1" ht="14.25" customHeight="1" x14ac:dyDescent="0.35">
      <c r="A203" s="98"/>
    </row>
    <row r="204" spans="1:1" ht="14.25" customHeight="1" x14ac:dyDescent="0.35">
      <c r="A204" s="98"/>
    </row>
    <row r="205" spans="1:1" ht="14.25" customHeight="1" x14ac:dyDescent="0.35">
      <c r="A205" s="98"/>
    </row>
    <row r="206" spans="1:1" ht="14.25" customHeight="1" x14ac:dyDescent="0.35">
      <c r="A206" s="98"/>
    </row>
    <row r="207" spans="1:1" ht="14.25" customHeight="1" x14ac:dyDescent="0.35">
      <c r="A207" s="98"/>
    </row>
    <row r="208" spans="1:1" ht="14.25" customHeight="1" x14ac:dyDescent="0.35">
      <c r="A208" s="98"/>
    </row>
    <row r="209" spans="1:1" ht="14.25" customHeight="1" x14ac:dyDescent="0.35">
      <c r="A209" s="98"/>
    </row>
    <row r="210" spans="1:1" ht="14.25" customHeight="1" x14ac:dyDescent="0.35">
      <c r="A210" s="98"/>
    </row>
    <row r="211" spans="1:1" ht="14.25" customHeight="1" x14ac:dyDescent="0.35">
      <c r="A211" s="98"/>
    </row>
    <row r="212" spans="1:1" ht="14.25" customHeight="1" x14ac:dyDescent="0.35">
      <c r="A212" s="98"/>
    </row>
    <row r="213" spans="1:1" ht="14.25" customHeight="1" x14ac:dyDescent="0.35">
      <c r="A213" s="98"/>
    </row>
    <row r="214" spans="1:1" ht="14.25" customHeight="1" x14ac:dyDescent="0.35">
      <c r="A214" s="98"/>
    </row>
    <row r="215" spans="1:1" ht="14.25" customHeight="1" x14ac:dyDescent="0.35">
      <c r="A215" s="98"/>
    </row>
    <row r="216" spans="1:1" ht="14.25" customHeight="1" x14ac:dyDescent="0.35">
      <c r="A216" s="98"/>
    </row>
    <row r="217" spans="1:1" ht="14.25" customHeight="1" x14ac:dyDescent="0.35">
      <c r="A217" s="98"/>
    </row>
    <row r="218" spans="1:1" ht="14.25" customHeight="1" x14ac:dyDescent="0.35">
      <c r="A218" s="98"/>
    </row>
    <row r="219" spans="1:1" ht="14.25" customHeight="1" x14ac:dyDescent="0.35">
      <c r="A219" s="98"/>
    </row>
    <row r="220" spans="1:1" ht="14.25" customHeight="1" x14ac:dyDescent="0.35">
      <c r="A220" s="98"/>
    </row>
    <row r="221" spans="1:1" ht="14.25" customHeight="1" x14ac:dyDescent="0.35">
      <c r="A221" s="98"/>
    </row>
    <row r="222" spans="1:1" ht="14.25" customHeight="1" x14ac:dyDescent="0.35">
      <c r="A222" s="98"/>
    </row>
    <row r="223" spans="1:1" ht="14.25" customHeight="1" x14ac:dyDescent="0.35">
      <c r="A223" s="98"/>
    </row>
    <row r="224" spans="1:1" ht="14.25" customHeight="1" x14ac:dyDescent="0.35">
      <c r="A224" s="98"/>
    </row>
    <row r="225" spans="1:1" ht="14.25" customHeight="1" x14ac:dyDescent="0.35">
      <c r="A225" s="98"/>
    </row>
    <row r="226" spans="1:1" ht="14.25" customHeight="1" x14ac:dyDescent="0.35">
      <c r="A226" s="98"/>
    </row>
    <row r="227" spans="1:1" ht="14.25" customHeight="1" x14ac:dyDescent="0.35">
      <c r="A227" s="98"/>
    </row>
    <row r="228" spans="1:1" ht="14.25" customHeight="1" x14ac:dyDescent="0.35">
      <c r="A228" s="98"/>
    </row>
    <row r="229" spans="1:1" ht="14.25" customHeight="1" x14ac:dyDescent="0.35">
      <c r="A229" s="98"/>
    </row>
    <row r="230" spans="1:1" ht="14.25" customHeight="1" x14ac:dyDescent="0.35">
      <c r="A230" s="98"/>
    </row>
    <row r="231" spans="1:1" ht="14.25" customHeight="1" x14ac:dyDescent="0.35">
      <c r="A231" s="98"/>
    </row>
    <row r="232" spans="1:1" ht="14.25" customHeight="1" x14ac:dyDescent="0.35">
      <c r="A232" s="98"/>
    </row>
    <row r="233" spans="1:1" ht="14.25" customHeight="1" x14ac:dyDescent="0.35">
      <c r="A233" s="98"/>
    </row>
    <row r="234" spans="1:1" ht="14.25" customHeight="1" x14ac:dyDescent="0.35">
      <c r="A234" s="98"/>
    </row>
    <row r="235" spans="1:1" ht="14.25" customHeight="1" x14ac:dyDescent="0.35">
      <c r="A235" s="98"/>
    </row>
    <row r="236" spans="1:1" ht="14.25" customHeight="1" x14ac:dyDescent="0.35">
      <c r="A236" s="98"/>
    </row>
    <row r="237" spans="1:1" ht="14.25" customHeight="1" x14ac:dyDescent="0.35">
      <c r="A237" s="98"/>
    </row>
    <row r="238" spans="1:1" ht="14.25" customHeight="1" x14ac:dyDescent="0.35">
      <c r="A238" s="98"/>
    </row>
    <row r="239" spans="1:1" ht="14.25" customHeight="1" x14ac:dyDescent="0.35">
      <c r="A239" s="98"/>
    </row>
    <row r="240" spans="1:1" ht="14.25" customHeight="1" x14ac:dyDescent="0.35">
      <c r="A240" s="98"/>
    </row>
    <row r="241" spans="1:1" ht="14.25" customHeight="1" x14ac:dyDescent="0.35">
      <c r="A241" s="98"/>
    </row>
    <row r="242" spans="1:1" ht="14.25" customHeight="1" x14ac:dyDescent="0.35">
      <c r="A242" s="98"/>
    </row>
    <row r="243" spans="1:1" ht="14.25" customHeight="1" x14ac:dyDescent="0.35">
      <c r="A243" s="98"/>
    </row>
    <row r="244" spans="1:1" ht="14.25" customHeight="1" x14ac:dyDescent="0.35">
      <c r="A244" s="98"/>
    </row>
    <row r="245" spans="1:1" ht="14.25" customHeight="1" x14ac:dyDescent="0.35">
      <c r="A245" s="98"/>
    </row>
    <row r="246" spans="1:1" ht="14.25" customHeight="1" x14ac:dyDescent="0.35">
      <c r="A246" s="98"/>
    </row>
    <row r="247" spans="1:1" ht="14.25" customHeight="1" x14ac:dyDescent="0.35">
      <c r="A247" s="98"/>
    </row>
    <row r="248" spans="1:1" ht="14.25" customHeight="1" x14ac:dyDescent="0.35">
      <c r="A248" s="98"/>
    </row>
    <row r="249" spans="1:1" ht="14.25" customHeight="1" x14ac:dyDescent="0.35">
      <c r="A249" s="98"/>
    </row>
    <row r="250" spans="1:1" ht="14.25" customHeight="1" x14ac:dyDescent="0.35">
      <c r="A250" s="98"/>
    </row>
    <row r="251" spans="1:1" ht="14.25" customHeight="1" x14ac:dyDescent="0.35">
      <c r="A251" s="98"/>
    </row>
    <row r="252" spans="1:1" ht="14.25" customHeight="1" x14ac:dyDescent="0.35">
      <c r="A252" s="98"/>
    </row>
    <row r="253" spans="1:1" ht="14.25" customHeight="1" x14ac:dyDescent="0.35">
      <c r="A253" s="98"/>
    </row>
    <row r="254" spans="1:1" ht="14.25" customHeight="1" x14ac:dyDescent="0.35">
      <c r="A254" s="98"/>
    </row>
    <row r="255" spans="1:1" ht="14.25" customHeight="1" x14ac:dyDescent="0.35">
      <c r="A255" s="98"/>
    </row>
    <row r="256" spans="1:1" ht="14.25" customHeight="1" x14ac:dyDescent="0.35">
      <c r="A256" s="98"/>
    </row>
    <row r="257" spans="1:1" ht="14.25" customHeight="1" x14ac:dyDescent="0.35">
      <c r="A257" s="98"/>
    </row>
    <row r="258" spans="1:1" ht="14.25" customHeight="1" x14ac:dyDescent="0.35">
      <c r="A258" s="98"/>
    </row>
    <row r="259" spans="1:1" ht="14.25" customHeight="1" x14ac:dyDescent="0.35">
      <c r="A259" s="98"/>
    </row>
    <row r="260" spans="1:1" ht="14.25" customHeight="1" x14ac:dyDescent="0.35">
      <c r="A260" s="98"/>
    </row>
    <row r="261" spans="1:1" ht="14.25" customHeight="1" x14ac:dyDescent="0.35">
      <c r="A261" s="98"/>
    </row>
    <row r="262" spans="1:1" ht="14.25" customHeight="1" x14ac:dyDescent="0.35">
      <c r="A262" s="98"/>
    </row>
    <row r="263" spans="1:1" ht="14.25" customHeight="1" x14ac:dyDescent="0.35">
      <c r="A263" s="98"/>
    </row>
    <row r="264" spans="1:1" ht="14.25" customHeight="1" x14ac:dyDescent="0.35">
      <c r="A264" s="98"/>
    </row>
    <row r="265" spans="1:1" ht="14.25" customHeight="1" x14ac:dyDescent="0.35">
      <c r="A265" s="98"/>
    </row>
    <row r="266" spans="1:1" ht="14.25" customHeight="1" x14ac:dyDescent="0.35">
      <c r="A266" s="98"/>
    </row>
    <row r="267" spans="1:1" ht="14.25" customHeight="1" x14ac:dyDescent="0.35">
      <c r="A267" s="98"/>
    </row>
    <row r="268" spans="1:1" ht="14.25" customHeight="1" x14ac:dyDescent="0.35">
      <c r="A268" s="98"/>
    </row>
    <row r="269" spans="1:1" ht="14.25" customHeight="1" x14ac:dyDescent="0.35">
      <c r="A269" s="98"/>
    </row>
    <row r="270" spans="1:1" ht="14.25" customHeight="1" x14ac:dyDescent="0.35">
      <c r="A270" s="98"/>
    </row>
    <row r="271" spans="1:1" ht="14.25" customHeight="1" x14ac:dyDescent="0.35">
      <c r="A271" s="98"/>
    </row>
    <row r="272" spans="1:1" ht="14.25" customHeight="1" x14ac:dyDescent="0.35">
      <c r="A272" s="98"/>
    </row>
    <row r="273" spans="1:1" ht="14.25" customHeight="1" x14ac:dyDescent="0.35">
      <c r="A273" s="98"/>
    </row>
    <row r="274" spans="1:1" ht="14.25" customHeight="1" x14ac:dyDescent="0.35">
      <c r="A274" s="98"/>
    </row>
    <row r="275" spans="1:1" ht="14.25" customHeight="1" x14ac:dyDescent="0.35">
      <c r="A275" s="98"/>
    </row>
    <row r="276" spans="1:1" ht="14.25" customHeight="1" x14ac:dyDescent="0.35">
      <c r="A276" s="98"/>
    </row>
    <row r="277" spans="1:1" ht="14.25" customHeight="1" x14ac:dyDescent="0.35">
      <c r="A277" s="98"/>
    </row>
    <row r="278" spans="1:1" ht="14.25" customHeight="1" x14ac:dyDescent="0.35">
      <c r="A278" s="98"/>
    </row>
    <row r="279" spans="1:1" ht="14.25" customHeight="1" x14ac:dyDescent="0.35">
      <c r="A279" s="98"/>
    </row>
    <row r="280" spans="1:1" ht="14.25" customHeight="1" x14ac:dyDescent="0.35">
      <c r="A280" s="98"/>
    </row>
    <row r="281" spans="1:1" ht="14.25" customHeight="1" x14ac:dyDescent="0.35">
      <c r="A281" s="98"/>
    </row>
    <row r="282" spans="1:1" ht="14.25" customHeight="1" x14ac:dyDescent="0.35">
      <c r="A282" s="98"/>
    </row>
    <row r="283" spans="1:1" ht="14.25" customHeight="1" x14ac:dyDescent="0.35">
      <c r="A283" s="98"/>
    </row>
    <row r="284" spans="1:1" ht="14.25" customHeight="1" x14ac:dyDescent="0.35">
      <c r="A284" s="98"/>
    </row>
    <row r="285" spans="1:1" ht="14.25" customHeight="1" x14ac:dyDescent="0.35">
      <c r="A285" s="98"/>
    </row>
    <row r="286" spans="1:1" ht="14.25" customHeight="1" x14ac:dyDescent="0.35">
      <c r="A286" s="98"/>
    </row>
    <row r="287" spans="1:1" ht="14.25" customHeight="1" x14ac:dyDescent="0.35">
      <c r="A287" s="98"/>
    </row>
    <row r="288" spans="1:1" ht="14.25" customHeight="1" x14ac:dyDescent="0.35">
      <c r="A288" s="98"/>
    </row>
    <row r="289" spans="1:1" ht="14.25" customHeight="1" x14ac:dyDescent="0.35">
      <c r="A289" s="98"/>
    </row>
    <row r="290" spans="1:1" ht="14.25" customHeight="1" x14ac:dyDescent="0.35">
      <c r="A290" s="98"/>
    </row>
    <row r="291" spans="1:1" ht="14.25" customHeight="1" x14ac:dyDescent="0.35">
      <c r="A291" s="98"/>
    </row>
    <row r="292" spans="1:1" ht="14.25" customHeight="1" x14ac:dyDescent="0.35">
      <c r="A292" s="98"/>
    </row>
    <row r="293" spans="1:1" ht="14.25" customHeight="1" x14ac:dyDescent="0.35">
      <c r="A293" s="98"/>
    </row>
    <row r="294" spans="1:1" ht="14.25" customHeight="1" x14ac:dyDescent="0.35">
      <c r="A294" s="98"/>
    </row>
    <row r="295" spans="1:1" ht="14.25" customHeight="1" x14ac:dyDescent="0.35">
      <c r="A295" s="98"/>
    </row>
    <row r="296" spans="1:1" ht="14.25" customHeight="1" x14ac:dyDescent="0.35">
      <c r="A296" s="98"/>
    </row>
    <row r="297" spans="1:1" ht="14.25" customHeight="1" x14ac:dyDescent="0.35">
      <c r="A297" s="98"/>
    </row>
    <row r="298" spans="1:1" ht="14.25" customHeight="1" x14ac:dyDescent="0.35">
      <c r="A298" s="98"/>
    </row>
    <row r="299" spans="1:1" ht="14.25" customHeight="1" x14ac:dyDescent="0.35">
      <c r="A299" s="98"/>
    </row>
    <row r="300" spans="1:1" ht="14.25" customHeight="1" x14ac:dyDescent="0.35">
      <c r="A300" s="98"/>
    </row>
    <row r="301" spans="1:1" ht="14.25" customHeight="1" x14ac:dyDescent="0.35">
      <c r="A301" s="98"/>
    </row>
    <row r="302" spans="1:1" ht="14.25" customHeight="1" x14ac:dyDescent="0.35">
      <c r="A302" s="98"/>
    </row>
    <row r="303" spans="1:1" ht="14.25" customHeight="1" x14ac:dyDescent="0.35">
      <c r="A303" s="98"/>
    </row>
    <row r="304" spans="1:1" ht="14.25" customHeight="1" x14ac:dyDescent="0.35">
      <c r="A304" s="98"/>
    </row>
    <row r="305" spans="1:1" ht="14.25" customHeight="1" x14ac:dyDescent="0.35">
      <c r="A305" s="98"/>
    </row>
    <row r="306" spans="1:1" ht="14.25" customHeight="1" x14ac:dyDescent="0.35">
      <c r="A306" s="98"/>
    </row>
    <row r="307" spans="1:1" ht="14.25" customHeight="1" x14ac:dyDescent="0.35">
      <c r="A307" s="98"/>
    </row>
    <row r="308" spans="1:1" ht="14.25" customHeight="1" x14ac:dyDescent="0.35">
      <c r="A308" s="98"/>
    </row>
    <row r="309" spans="1:1" ht="14.25" customHeight="1" x14ac:dyDescent="0.35">
      <c r="A309" s="98"/>
    </row>
    <row r="310" spans="1:1" ht="14.25" customHeight="1" x14ac:dyDescent="0.35">
      <c r="A310" s="98"/>
    </row>
    <row r="311" spans="1:1" ht="14.25" customHeight="1" x14ac:dyDescent="0.35">
      <c r="A311" s="98"/>
    </row>
    <row r="312" spans="1:1" ht="14.25" customHeight="1" x14ac:dyDescent="0.35">
      <c r="A312" s="98"/>
    </row>
    <row r="313" spans="1:1" ht="14.25" customHeight="1" x14ac:dyDescent="0.35">
      <c r="A313" s="98"/>
    </row>
    <row r="314" spans="1:1" ht="14.25" customHeight="1" x14ac:dyDescent="0.35">
      <c r="A314" s="98"/>
    </row>
    <row r="315" spans="1:1" ht="14.25" customHeight="1" x14ac:dyDescent="0.35">
      <c r="A315" s="98"/>
    </row>
    <row r="316" spans="1:1" ht="14.25" customHeight="1" x14ac:dyDescent="0.35">
      <c r="A316" s="98"/>
    </row>
    <row r="317" spans="1:1" ht="14.25" customHeight="1" x14ac:dyDescent="0.35">
      <c r="A317" s="98"/>
    </row>
    <row r="318" spans="1:1" ht="14.25" customHeight="1" x14ac:dyDescent="0.35">
      <c r="A318" s="98"/>
    </row>
    <row r="319" spans="1:1" ht="14.25" customHeight="1" x14ac:dyDescent="0.35">
      <c r="A319" s="98"/>
    </row>
    <row r="320" spans="1:1" ht="14.25" customHeight="1" x14ac:dyDescent="0.35">
      <c r="A320" s="98"/>
    </row>
    <row r="321" spans="1:1" ht="14.25" customHeight="1" x14ac:dyDescent="0.35">
      <c r="A321" s="98"/>
    </row>
    <row r="322" spans="1:1" ht="14.25" customHeight="1" x14ac:dyDescent="0.35">
      <c r="A322" s="98"/>
    </row>
    <row r="323" spans="1:1" ht="14.25" customHeight="1" x14ac:dyDescent="0.35">
      <c r="A323" s="98"/>
    </row>
    <row r="324" spans="1:1" ht="14.25" customHeight="1" x14ac:dyDescent="0.35">
      <c r="A324" s="98"/>
    </row>
    <row r="325" spans="1:1" ht="14.25" customHeight="1" x14ac:dyDescent="0.35">
      <c r="A325" s="98"/>
    </row>
    <row r="326" spans="1:1" ht="14.25" customHeight="1" x14ac:dyDescent="0.35">
      <c r="A326" s="98"/>
    </row>
    <row r="327" spans="1:1" ht="14.25" customHeight="1" x14ac:dyDescent="0.35">
      <c r="A327" s="98"/>
    </row>
    <row r="328" spans="1:1" ht="14.25" customHeight="1" x14ac:dyDescent="0.35">
      <c r="A328" s="98"/>
    </row>
    <row r="329" spans="1:1" ht="14.25" customHeight="1" x14ac:dyDescent="0.35">
      <c r="A329" s="98"/>
    </row>
    <row r="330" spans="1:1" ht="14.25" customHeight="1" x14ac:dyDescent="0.35">
      <c r="A330" s="98"/>
    </row>
    <row r="331" spans="1:1" ht="14.25" customHeight="1" x14ac:dyDescent="0.35">
      <c r="A331" s="98"/>
    </row>
    <row r="332" spans="1:1" ht="14.25" customHeight="1" x14ac:dyDescent="0.35">
      <c r="A332" s="98"/>
    </row>
    <row r="333" spans="1:1" ht="14.25" customHeight="1" x14ac:dyDescent="0.35">
      <c r="A333" s="98"/>
    </row>
    <row r="334" spans="1:1" ht="14.25" customHeight="1" x14ac:dyDescent="0.35">
      <c r="A334" s="98"/>
    </row>
    <row r="335" spans="1:1" ht="14.25" customHeight="1" x14ac:dyDescent="0.35">
      <c r="A335" s="98"/>
    </row>
    <row r="336" spans="1:1" ht="14.25" customHeight="1" x14ac:dyDescent="0.35">
      <c r="A336" s="98"/>
    </row>
    <row r="337" spans="1:1" ht="14.25" customHeight="1" x14ac:dyDescent="0.35">
      <c r="A337" s="98"/>
    </row>
    <row r="338" spans="1:1" ht="14.25" customHeight="1" x14ac:dyDescent="0.35">
      <c r="A338" s="98"/>
    </row>
    <row r="339" spans="1:1" ht="14.25" customHeight="1" x14ac:dyDescent="0.35">
      <c r="A339" s="98"/>
    </row>
    <row r="340" spans="1:1" ht="14.25" customHeight="1" x14ac:dyDescent="0.35">
      <c r="A340" s="98"/>
    </row>
    <row r="341" spans="1:1" ht="14.25" customHeight="1" x14ac:dyDescent="0.35">
      <c r="A341" s="98"/>
    </row>
    <row r="342" spans="1:1" ht="14.25" customHeight="1" x14ac:dyDescent="0.35">
      <c r="A342" s="98"/>
    </row>
    <row r="343" spans="1:1" ht="14.25" customHeight="1" x14ac:dyDescent="0.35">
      <c r="A343" s="98"/>
    </row>
    <row r="344" spans="1:1" ht="14.25" customHeight="1" x14ac:dyDescent="0.35">
      <c r="A344" s="98"/>
    </row>
    <row r="345" spans="1:1" ht="14.25" customHeight="1" x14ac:dyDescent="0.35">
      <c r="A345" s="98"/>
    </row>
    <row r="346" spans="1:1" ht="14.25" customHeight="1" x14ac:dyDescent="0.35">
      <c r="A346" s="98"/>
    </row>
    <row r="347" spans="1:1" ht="14.25" customHeight="1" x14ac:dyDescent="0.35">
      <c r="A347" s="98"/>
    </row>
    <row r="348" spans="1:1" ht="14.25" customHeight="1" x14ac:dyDescent="0.35">
      <c r="A348" s="98"/>
    </row>
    <row r="349" spans="1:1" ht="14.25" customHeight="1" x14ac:dyDescent="0.35">
      <c r="A349" s="98"/>
    </row>
    <row r="350" spans="1:1" ht="14.25" customHeight="1" x14ac:dyDescent="0.35">
      <c r="A350" s="98"/>
    </row>
    <row r="351" spans="1:1" ht="14.25" customHeight="1" x14ac:dyDescent="0.35">
      <c r="A351" s="98"/>
    </row>
    <row r="352" spans="1:1" ht="14.25" customHeight="1" x14ac:dyDescent="0.35">
      <c r="A352" s="98"/>
    </row>
    <row r="353" spans="1:1" ht="14.25" customHeight="1" x14ac:dyDescent="0.35">
      <c r="A353" s="98"/>
    </row>
    <row r="354" spans="1:1" ht="14.25" customHeight="1" x14ac:dyDescent="0.35">
      <c r="A354" s="98"/>
    </row>
    <row r="355" spans="1:1" ht="14.25" customHeight="1" x14ac:dyDescent="0.35">
      <c r="A355" s="98"/>
    </row>
    <row r="356" spans="1:1" ht="14.25" customHeight="1" x14ac:dyDescent="0.35">
      <c r="A356" s="98"/>
    </row>
    <row r="357" spans="1:1" ht="14.25" customHeight="1" x14ac:dyDescent="0.35">
      <c r="A357" s="98"/>
    </row>
    <row r="358" spans="1:1" ht="14.25" customHeight="1" x14ac:dyDescent="0.35">
      <c r="A358" s="98"/>
    </row>
    <row r="359" spans="1:1" ht="14.25" customHeight="1" x14ac:dyDescent="0.35">
      <c r="A359" s="98"/>
    </row>
    <row r="360" spans="1:1" ht="14.25" customHeight="1" x14ac:dyDescent="0.35">
      <c r="A360" s="98"/>
    </row>
    <row r="361" spans="1:1" ht="14.25" customHeight="1" x14ac:dyDescent="0.35">
      <c r="A361" s="98"/>
    </row>
    <row r="362" spans="1:1" ht="14.25" customHeight="1" x14ac:dyDescent="0.35">
      <c r="A362" s="98"/>
    </row>
    <row r="363" spans="1:1" ht="14.25" customHeight="1" x14ac:dyDescent="0.35">
      <c r="A363" s="98"/>
    </row>
    <row r="364" spans="1:1" ht="14.25" customHeight="1" x14ac:dyDescent="0.35">
      <c r="A364" s="98"/>
    </row>
    <row r="365" spans="1:1" ht="14.25" customHeight="1" x14ac:dyDescent="0.35">
      <c r="A365" s="98"/>
    </row>
    <row r="366" spans="1:1" ht="14.25" customHeight="1" x14ac:dyDescent="0.35">
      <c r="A366" s="98"/>
    </row>
    <row r="367" spans="1:1" ht="14.25" customHeight="1" x14ac:dyDescent="0.35">
      <c r="A367" s="98"/>
    </row>
    <row r="368" spans="1:1" ht="14.25" customHeight="1" x14ac:dyDescent="0.35">
      <c r="A368" s="98"/>
    </row>
    <row r="369" spans="1:1" ht="14.25" customHeight="1" x14ac:dyDescent="0.35">
      <c r="A369" s="98"/>
    </row>
    <row r="370" spans="1:1" ht="14.25" customHeight="1" x14ac:dyDescent="0.35">
      <c r="A370" s="98"/>
    </row>
    <row r="371" spans="1:1" ht="14.25" customHeight="1" x14ac:dyDescent="0.35">
      <c r="A371" s="98"/>
    </row>
    <row r="372" spans="1:1" ht="14.25" customHeight="1" x14ac:dyDescent="0.35">
      <c r="A372" s="98"/>
    </row>
    <row r="373" spans="1:1" ht="14.25" customHeight="1" x14ac:dyDescent="0.35">
      <c r="A373" s="98"/>
    </row>
    <row r="374" spans="1:1" ht="14.25" customHeight="1" x14ac:dyDescent="0.35">
      <c r="A374" s="98"/>
    </row>
    <row r="375" spans="1:1" ht="14.25" customHeight="1" x14ac:dyDescent="0.35">
      <c r="A375" s="98"/>
    </row>
    <row r="376" spans="1:1" ht="14.25" customHeight="1" x14ac:dyDescent="0.35">
      <c r="A376" s="98"/>
    </row>
    <row r="377" spans="1:1" ht="14.25" customHeight="1" x14ac:dyDescent="0.35">
      <c r="A377" s="98"/>
    </row>
    <row r="378" spans="1:1" ht="14.25" customHeight="1" x14ac:dyDescent="0.35">
      <c r="A378" s="98"/>
    </row>
    <row r="379" spans="1:1" ht="14.25" customHeight="1" x14ac:dyDescent="0.35">
      <c r="A379" s="98"/>
    </row>
    <row r="380" spans="1:1" ht="14.25" customHeight="1" x14ac:dyDescent="0.35">
      <c r="A380" s="98"/>
    </row>
    <row r="381" spans="1:1" ht="14.25" customHeight="1" x14ac:dyDescent="0.35">
      <c r="A381" s="98"/>
    </row>
    <row r="382" spans="1:1" ht="14.25" customHeight="1" x14ac:dyDescent="0.35">
      <c r="A382" s="98"/>
    </row>
    <row r="383" spans="1:1" ht="14.25" customHeight="1" x14ac:dyDescent="0.35">
      <c r="A383" s="98"/>
    </row>
    <row r="384" spans="1:1" ht="14.25" customHeight="1" x14ac:dyDescent="0.35">
      <c r="A384" s="98"/>
    </row>
    <row r="385" spans="1:1" ht="14.25" customHeight="1" x14ac:dyDescent="0.35">
      <c r="A385" s="98"/>
    </row>
    <row r="386" spans="1:1" ht="14.25" customHeight="1" x14ac:dyDescent="0.35">
      <c r="A386" s="98"/>
    </row>
    <row r="387" spans="1:1" ht="14.25" customHeight="1" x14ac:dyDescent="0.35">
      <c r="A387" s="98"/>
    </row>
    <row r="388" spans="1:1" ht="14.25" customHeight="1" x14ac:dyDescent="0.35">
      <c r="A388" s="98"/>
    </row>
    <row r="389" spans="1:1" ht="14.25" customHeight="1" x14ac:dyDescent="0.35">
      <c r="A389" s="98"/>
    </row>
    <row r="390" spans="1:1" ht="14.25" customHeight="1" x14ac:dyDescent="0.35">
      <c r="A390" s="98"/>
    </row>
    <row r="391" spans="1:1" ht="14.25" customHeight="1" x14ac:dyDescent="0.35">
      <c r="A391" s="98"/>
    </row>
    <row r="392" spans="1:1" ht="14.25" customHeight="1" x14ac:dyDescent="0.35">
      <c r="A392" s="98"/>
    </row>
    <row r="393" spans="1:1" ht="14.25" customHeight="1" x14ac:dyDescent="0.35">
      <c r="A393" s="98"/>
    </row>
    <row r="394" spans="1:1" ht="14.25" customHeight="1" x14ac:dyDescent="0.35">
      <c r="A394" s="98"/>
    </row>
    <row r="395" spans="1:1" ht="14.25" customHeight="1" x14ac:dyDescent="0.35">
      <c r="A395" s="98"/>
    </row>
    <row r="396" spans="1:1" ht="14.25" customHeight="1" x14ac:dyDescent="0.35">
      <c r="A396" s="98"/>
    </row>
    <row r="397" spans="1:1" ht="14.25" customHeight="1" x14ac:dyDescent="0.35">
      <c r="A397" s="98"/>
    </row>
    <row r="398" spans="1:1" ht="14.25" customHeight="1" x14ac:dyDescent="0.35">
      <c r="A398" s="98"/>
    </row>
    <row r="399" spans="1:1" ht="14.25" customHeight="1" x14ac:dyDescent="0.35">
      <c r="A399" s="98"/>
    </row>
    <row r="400" spans="1:1" ht="14.25" customHeight="1" x14ac:dyDescent="0.35">
      <c r="A400" s="98"/>
    </row>
    <row r="401" spans="1:1" ht="14.25" customHeight="1" x14ac:dyDescent="0.35">
      <c r="A401" s="98"/>
    </row>
    <row r="402" spans="1:1" ht="14.25" customHeight="1" x14ac:dyDescent="0.35">
      <c r="A402" s="98"/>
    </row>
    <row r="403" spans="1:1" ht="14.25" customHeight="1" x14ac:dyDescent="0.35">
      <c r="A403" s="98"/>
    </row>
    <row r="404" spans="1:1" ht="14.25" customHeight="1" x14ac:dyDescent="0.35">
      <c r="A404" s="98"/>
    </row>
    <row r="405" spans="1:1" ht="14.25" customHeight="1" x14ac:dyDescent="0.35">
      <c r="A405" s="98"/>
    </row>
    <row r="406" spans="1:1" ht="14.25" customHeight="1" x14ac:dyDescent="0.35">
      <c r="A406" s="98"/>
    </row>
    <row r="407" spans="1:1" ht="14.25" customHeight="1" x14ac:dyDescent="0.35">
      <c r="A407" s="98"/>
    </row>
    <row r="408" spans="1:1" ht="14.25" customHeight="1" x14ac:dyDescent="0.35">
      <c r="A408" s="98"/>
    </row>
    <row r="409" spans="1:1" ht="14.25" customHeight="1" x14ac:dyDescent="0.35">
      <c r="A409" s="98"/>
    </row>
    <row r="410" spans="1:1" ht="14.25" customHeight="1" x14ac:dyDescent="0.35">
      <c r="A410" s="98"/>
    </row>
    <row r="411" spans="1:1" ht="14.25" customHeight="1" x14ac:dyDescent="0.35">
      <c r="A411" s="98"/>
    </row>
    <row r="412" spans="1:1" ht="14.25" customHeight="1" x14ac:dyDescent="0.35">
      <c r="A412" s="98"/>
    </row>
    <row r="413" spans="1:1" ht="14.25" customHeight="1" x14ac:dyDescent="0.35">
      <c r="A413" s="98"/>
    </row>
    <row r="414" spans="1:1" ht="14.25" customHeight="1" x14ac:dyDescent="0.35">
      <c r="A414" s="98"/>
    </row>
    <row r="415" spans="1:1" ht="14.25" customHeight="1" x14ac:dyDescent="0.35">
      <c r="A415" s="98"/>
    </row>
    <row r="416" spans="1:1" ht="14.25" customHeight="1" x14ac:dyDescent="0.35">
      <c r="A416" s="98"/>
    </row>
    <row r="417" spans="1:1" ht="14.25" customHeight="1" x14ac:dyDescent="0.35">
      <c r="A417" s="98"/>
    </row>
    <row r="418" spans="1:1" ht="14.25" customHeight="1" x14ac:dyDescent="0.35">
      <c r="A418" s="98"/>
    </row>
    <row r="419" spans="1:1" ht="14.25" customHeight="1" x14ac:dyDescent="0.35">
      <c r="A419" s="98"/>
    </row>
    <row r="420" spans="1:1" ht="14.25" customHeight="1" x14ac:dyDescent="0.35">
      <c r="A420" s="98"/>
    </row>
    <row r="421" spans="1:1" ht="14.25" customHeight="1" x14ac:dyDescent="0.35">
      <c r="A421" s="98"/>
    </row>
    <row r="422" spans="1:1" ht="14.25" customHeight="1" x14ac:dyDescent="0.35">
      <c r="A422" s="98"/>
    </row>
    <row r="423" spans="1:1" ht="14.25" customHeight="1" x14ac:dyDescent="0.35">
      <c r="A423" s="98"/>
    </row>
    <row r="424" spans="1:1" ht="14.25" customHeight="1" x14ac:dyDescent="0.35">
      <c r="A424" s="98"/>
    </row>
    <row r="425" spans="1:1" ht="14.25" customHeight="1" x14ac:dyDescent="0.35">
      <c r="A425" s="98"/>
    </row>
    <row r="426" spans="1:1" ht="14.25" customHeight="1" x14ac:dyDescent="0.35">
      <c r="A426" s="98"/>
    </row>
    <row r="427" spans="1:1" ht="14.25" customHeight="1" x14ac:dyDescent="0.35">
      <c r="A427" s="98"/>
    </row>
    <row r="428" spans="1:1" ht="14.25" customHeight="1" x14ac:dyDescent="0.35">
      <c r="A428" s="98"/>
    </row>
    <row r="429" spans="1:1" ht="14.25" customHeight="1" x14ac:dyDescent="0.35">
      <c r="A429" s="98"/>
    </row>
    <row r="430" spans="1:1" ht="14.25" customHeight="1" x14ac:dyDescent="0.35">
      <c r="A430" s="98"/>
    </row>
    <row r="431" spans="1:1" ht="14.25" customHeight="1" x14ac:dyDescent="0.35">
      <c r="A431" s="98"/>
    </row>
    <row r="432" spans="1:1" ht="14.25" customHeight="1" x14ac:dyDescent="0.35">
      <c r="A432" s="98"/>
    </row>
    <row r="433" spans="1:1" ht="14.25" customHeight="1" x14ac:dyDescent="0.35">
      <c r="A433" s="98"/>
    </row>
    <row r="434" spans="1:1" ht="14.25" customHeight="1" x14ac:dyDescent="0.35">
      <c r="A434" s="98"/>
    </row>
    <row r="435" spans="1:1" ht="14.25" customHeight="1" x14ac:dyDescent="0.35">
      <c r="A435" s="98"/>
    </row>
    <row r="436" spans="1:1" ht="14.25" customHeight="1" x14ac:dyDescent="0.35">
      <c r="A436" s="98"/>
    </row>
    <row r="437" spans="1:1" ht="14.25" customHeight="1" x14ac:dyDescent="0.35">
      <c r="A437" s="98"/>
    </row>
    <row r="438" spans="1:1" ht="14.25" customHeight="1" x14ac:dyDescent="0.35">
      <c r="A438" s="98"/>
    </row>
    <row r="439" spans="1:1" ht="14.25" customHeight="1" x14ac:dyDescent="0.35">
      <c r="A439" s="98"/>
    </row>
    <row r="440" spans="1:1" ht="14.25" customHeight="1" x14ac:dyDescent="0.35">
      <c r="A440" s="98"/>
    </row>
    <row r="441" spans="1:1" ht="14.25" customHeight="1" x14ac:dyDescent="0.35">
      <c r="A441" s="98"/>
    </row>
    <row r="442" spans="1:1" ht="14.25" customHeight="1" x14ac:dyDescent="0.35">
      <c r="A442" s="98"/>
    </row>
    <row r="443" spans="1:1" ht="14.25" customHeight="1" x14ac:dyDescent="0.35">
      <c r="A443" s="98"/>
    </row>
    <row r="444" spans="1:1" ht="14.25" customHeight="1" x14ac:dyDescent="0.35">
      <c r="A444" s="98"/>
    </row>
    <row r="445" spans="1:1" ht="14.25" customHeight="1" x14ac:dyDescent="0.35">
      <c r="A445" s="98"/>
    </row>
    <row r="446" spans="1:1" ht="14.25" customHeight="1" x14ac:dyDescent="0.35">
      <c r="A446" s="98"/>
    </row>
    <row r="447" spans="1:1" ht="14.25" customHeight="1" x14ac:dyDescent="0.35">
      <c r="A447" s="98"/>
    </row>
    <row r="448" spans="1:1" ht="14.25" customHeight="1" x14ac:dyDescent="0.35">
      <c r="A448" s="98"/>
    </row>
    <row r="449" spans="1:1" ht="14.25" customHeight="1" x14ac:dyDescent="0.35">
      <c r="A449" s="98"/>
    </row>
    <row r="450" spans="1:1" ht="14.25" customHeight="1" x14ac:dyDescent="0.35">
      <c r="A450" s="98"/>
    </row>
    <row r="451" spans="1:1" ht="14.25" customHeight="1" x14ac:dyDescent="0.35">
      <c r="A451" s="98"/>
    </row>
    <row r="452" spans="1:1" ht="14.25" customHeight="1" x14ac:dyDescent="0.35">
      <c r="A452" s="98"/>
    </row>
    <row r="453" spans="1:1" ht="14.25" customHeight="1" x14ac:dyDescent="0.35">
      <c r="A453" s="98"/>
    </row>
    <row r="454" spans="1:1" ht="14.25" customHeight="1" x14ac:dyDescent="0.35">
      <c r="A454" s="98"/>
    </row>
    <row r="455" spans="1:1" ht="14.25" customHeight="1" x14ac:dyDescent="0.35">
      <c r="A455" s="98"/>
    </row>
    <row r="456" spans="1:1" ht="14.25" customHeight="1" x14ac:dyDescent="0.35">
      <c r="A456" s="98"/>
    </row>
    <row r="457" spans="1:1" ht="14.25" customHeight="1" x14ac:dyDescent="0.35">
      <c r="A457" s="98"/>
    </row>
    <row r="458" spans="1:1" ht="14.25" customHeight="1" x14ac:dyDescent="0.35">
      <c r="A458" s="98"/>
    </row>
    <row r="459" spans="1:1" ht="14.25" customHeight="1" x14ac:dyDescent="0.35">
      <c r="A459" s="98"/>
    </row>
    <row r="460" spans="1:1" ht="14.25" customHeight="1" x14ac:dyDescent="0.35">
      <c r="A460" s="98"/>
    </row>
    <row r="461" spans="1:1" ht="14.25" customHeight="1" x14ac:dyDescent="0.35">
      <c r="A461" s="98"/>
    </row>
    <row r="462" spans="1:1" ht="14.25" customHeight="1" x14ac:dyDescent="0.35">
      <c r="A462" s="98"/>
    </row>
    <row r="463" spans="1:1" ht="14.25" customHeight="1" x14ac:dyDescent="0.35">
      <c r="A463" s="98"/>
    </row>
    <row r="464" spans="1:1" ht="14.25" customHeight="1" x14ac:dyDescent="0.35">
      <c r="A464" s="98"/>
    </row>
    <row r="465" spans="1:1" ht="14.25" customHeight="1" x14ac:dyDescent="0.35">
      <c r="A465" s="98"/>
    </row>
    <row r="466" spans="1:1" ht="14.25" customHeight="1" x14ac:dyDescent="0.35">
      <c r="A466" s="98"/>
    </row>
    <row r="467" spans="1:1" ht="14.25" customHeight="1" x14ac:dyDescent="0.35">
      <c r="A467" s="98"/>
    </row>
    <row r="468" spans="1:1" ht="14.25" customHeight="1" x14ac:dyDescent="0.35">
      <c r="A468" s="98"/>
    </row>
    <row r="469" spans="1:1" ht="14.25" customHeight="1" x14ac:dyDescent="0.35">
      <c r="A469" s="98"/>
    </row>
    <row r="470" spans="1:1" ht="14.25" customHeight="1" x14ac:dyDescent="0.35">
      <c r="A470" s="98"/>
    </row>
    <row r="471" spans="1:1" ht="14.25" customHeight="1" x14ac:dyDescent="0.35">
      <c r="A471" s="98"/>
    </row>
    <row r="472" spans="1:1" ht="14.25" customHeight="1" x14ac:dyDescent="0.35">
      <c r="A472" s="98"/>
    </row>
    <row r="473" spans="1:1" ht="14.25" customHeight="1" x14ac:dyDescent="0.35">
      <c r="A473" s="98"/>
    </row>
    <row r="474" spans="1:1" ht="14.25" customHeight="1" x14ac:dyDescent="0.35">
      <c r="A474" s="98"/>
    </row>
    <row r="475" spans="1:1" ht="14.25" customHeight="1" x14ac:dyDescent="0.35">
      <c r="A475" s="98"/>
    </row>
    <row r="476" spans="1:1" ht="14.25" customHeight="1" x14ac:dyDescent="0.35">
      <c r="A476" s="98"/>
    </row>
    <row r="477" spans="1:1" ht="14.25" customHeight="1" x14ac:dyDescent="0.35">
      <c r="A477" s="98"/>
    </row>
    <row r="478" spans="1:1" ht="14.25" customHeight="1" x14ac:dyDescent="0.35">
      <c r="A478" s="98"/>
    </row>
    <row r="479" spans="1:1" ht="14.25" customHeight="1" x14ac:dyDescent="0.35">
      <c r="A479" s="98"/>
    </row>
    <row r="480" spans="1:1" ht="14.25" customHeight="1" x14ac:dyDescent="0.35">
      <c r="A480" s="98"/>
    </row>
    <row r="481" spans="1:1" ht="14.25" customHeight="1" x14ac:dyDescent="0.35">
      <c r="A481" s="98"/>
    </row>
    <row r="482" spans="1:1" ht="14.25" customHeight="1" x14ac:dyDescent="0.35">
      <c r="A482" s="98"/>
    </row>
    <row r="483" spans="1:1" ht="14.25" customHeight="1" x14ac:dyDescent="0.35">
      <c r="A483" s="98"/>
    </row>
    <row r="484" spans="1:1" ht="14.25" customHeight="1" x14ac:dyDescent="0.35">
      <c r="A484" s="98"/>
    </row>
    <row r="485" spans="1:1" ht="14.25" customHeight="1" x14ac:dyDescent="0.35">
      <c r="A485" s="98"/>
    </row>
    <row r="486" spans="1:1" ht="14.25" customHeight="1" x14ac:dyDescent="0.35">
      <c r="A486" s="98"/>
    </row>
    <row r="487" spans="1:1" ht="14.25" customHeight="1" x14ac:dyDescent="0.35">
      <c r="A487" s="98"/>
    </row>
    <row r="488" spans="1:1" ht="14.25" customHeight="1" x14ac:dyDescent="0.35">
      <c r="A488" s="98"/>
    </row>
    <row r="489" spans="1:1" ht="14.25" customHeight="1" x14ac:dyDescent="0.35">
      <c r="A489" s="98"/>
    </row>
    <row r="490" spans="1:1" ht="14.25" customHeight="1" x14ac:dyDescent="0.35">
      <c r="A490" s="98"/>
    </row>
    <row r="491" spans="1:1" ht="14.25" customHeight="1" x14ac:dyDescent="0.35">
      <c r="A491" s="98"/>
    </row>
    <row r="492" spans="1:1" ht="14.25" customHeight="1" x14ac:dyDescent="0.35">
      <c r="A492" s="98"/>
    </row>
    <row r="493" spans="1:1" ht="14.25" customHeight="1" x14ac:dyDescent="0.35">
      <c r="A493" s="98"/>
    </row>
    <row r="494" spans="1:1" ht="14.25" customHeight="1" x14ac:dyDescent="0.35">
      <c r="A494" s="98"/>
    </row>
    <row r="495" spans="1:1" ht="14.25" customHeight="1" x14ac:dyDescent="0.35">
      <c r="A495" s="98"/>
    </row>
    <row r="496" spans="1:1" ht="14.25" customHeight="1" x14ac:dyDescent="0.35">
      <c r="A496" s="98"/>
    </row>
    <row r="497" spans="1:1" ht="14.25" customHeight="1" x14ac:dyDescent="0.35">
      <c r="A497" s="98"/>
    </row>
    <row r="498" spans="1:1" ht="14.25" customHeight="1" x14ac:dyDescent="0.35">
      <c r="A498" s="98"/>
    </row>
    <row r="499" spans="1:1" ht="14.25" customHeight="1" x14ac:dyDescent="0.35">
      <c r="A499" s="98"/>
    </row>
    <row r="500" spans="1:1" ht="14.25" customHeight="1" x14ac:dyDescent="0.35">
      <c r="A500" s="98"/>
    </row>
    <row r="501" spans="1:1" ht="14.25" customHeight="1" x14ac:dyDescent="0.35">
      <c r="A501" s="98"/>
    </row>
    <row r="502" spans="1:1" ht="14.25" customHeight="1" x14ac:dyDescent="0.35">
      <c r="A502" s="98"/>
    </row>
    <row r="503" spans="1:1" ht="14.25" customHeight="1" x14ac:dyDescent="0.35">
      <c r="A503" s="98"/>
    </row>
    <row r="504" spans="1:1" ht="14.25" customHeight="1" x14ac:dyDescent="0.35">
      <c r="A504" s="98"/>
    </row>
    <row r="505" spans="1:1" ht="14.25" customHeight="1" x14ac:dyDescent="0.35">
      <c r="A505" s="98"/>
    </row>
    <row r="506" spans="1:1" ht="14.25" customHeight="1" x14ac:dyDescent="0.35">
      <c r="A506" s="98"/>
    </row>
    <row r="507" spans="1:1" ht="14.25" customHeight="1" x14ac:dyDescent="0.35">
      <c r="A507" s="98"/>
    </row>
    <row r="508" spans="1:1" ht="14.25" customHeight="1" x14ac:dyDescent="0.35">
      <c r="A508" s="98"/>
    </row>
    <row r="509" spans="1:1" ht="14.25" customHeight="1" x14ac:dyDescent="0.35">
      <c r="A509" s="98"/>
    </row>
    <row r="510" spans="1:1" ht="14.25" customHeight="1" x14ac:dyDescent="0.35">
      <c r="A510" s="98"/>
    </row>
    <row r="511" spans="1:1" ht="14.25" customHeight="1" x14ac:dyDescent="0.35">
      <c r="A511" s="98"/>
    </row>
    <row r="512" spans="1:1" ht="14.25" customHeight="1" x14ac:dyDescent="0.35">
      <c r="A512" s="98"/>
    </row>
    <row r="513" spans="1:1" ht="14.25" customHeight="1" x14ac:dyDescent="0.35">
      <c r="A513" s="98"/>
    </row>
    <row r="514" spans="1:1" ht="14.25" customHeight="1" x14ac:dyDescent="0.35">
      <c r="A514" s="98"/>
    </row>
    <row r="515" spans="1:1" ht="14.25" customHeight="1" x14ac:dyDescent="0.35">
      <c r="A515" s="98"/>
    </row>
    <row r="516" spans="1:1" ht="14.25" customHeight="1" x14ac:dyDescent="0.35">
      <c r="A516" s="98"/>
    </row>
    <row r="517" spans="1:1" ht="14.25" customHeight="1" x14ac:dyDescent="0.35">
      <c r="A517" s="98"/>
    </row>
    <row r="518" spans="1:1" ht="14.25" customHeight="1" x14ac:dyDescent="0.35">
      <c r="A518" s="98"/>
    </row>
    <row r="519" spans="1:1" ht="14.25" customHeight="1" x14ac:dyDescent="0.35">
      <c r="A519" s="98"/>
    </row>
    <row r="520" spans="1:1" ht="14.25" customHeight="1" x14ac:dyDescent="0.35">
      <c r="A520" s="98"/>
    </row>
    <row r="521" spans="1:1" ht="14.25" customHeight="1" x14ac:dyDescent="0.35">
      <c r="A521" s="98"/>
    </row>
    <row r="522" spans="1:1" ht="14.25" customHeight="1" x14ac:dyDescent="0.35">
      <c r="A522" s="98"/>
    </row>
    <row r="523" spans="1:1" ht="14.25" customHeight="1" x14ac:dyDescent="0.35">
      <c r="A523" s="98"/>
    </row>
    <row r="524" spans="1:1" ht="14.25" customHeight="1" x14ac:dyDescent="0.35">
      <c r="A524" s="98"/>
    </row>
    <row r="525" spans="1:1" ht="14.25" customHeight="1" x14ac:dyDescent="0.35">
      <c r="A525" s="98"/>
    </row>
    <row r="526" spans="1:1" ht="14.25" customHeight="1" x14ac:dyDescent="0.35">
      <c r="A526" s="98"/>
    </row>
    <row r="527" spans="1:1" ht="14.25" customHeight="1" x14ac:dyDescent="0.35">
      <c r="A527" s="98"/>
    </row>
    <row r="528" spans="1:1" ht="14.25" customHeight="1" x14ac:dyDescent="0.35">
      <c r="A528" s="98"/>
    </row>
    <row r="529" spans="1:1" ht="14.25" customHeight="1" x14ac:dyDescent="0.35">
      <c r="A529" s="98"/>
    </row>
    <row r="530" spans="1:1" ht="14.25" customHeight="1" x14ac:dyDescent="0.35">
      <c r="A530" s="98"/>
    </row>
    <row r="531" spans="1:1" ht="14.25" customHeight="1" x14ac:dyDescent="0.35">
      <c r="A531" s="98"/>
    </row>
    <row r="532" spans="1:1" ht="14.25" customHeight="1" x14ac:dyDescent="0.35">
      <c r="A532" s="98"/>
    </row>
    <row r="533" spans="1:1" ht="14.25" customHeight="1" x14ac:dyDescent="0.35">
      <c r="A533" s="98"/>
    </row>
    <row r="534" spans="1:1" ht="14.25" customHeight="1" x14ac:dyDescent="0.35">
      <c r="A534" s="98"/>
    </row>
    <row r="535" spans="1:1" ht="14.25" customHeight="1" x14ac:dyDescent="0.35">
      <c r="A535" s="98"/>
    </row>
    <row r="536" spans="1:1" ht="14.25" customHeight="1" x14ac:dyDescent="0.35">
      <c r="A536" s="98"/>
    </row>
    <row r="537" spans="1:1" ht="14.25" customHeight="1" x14ac:dyDescent="0.35">
      <c r="A537" s="98"/>
    </row>
    <row r="538" spans="1:1" ht="14.25" customHeight="1" x14ac:dyDescent="0.35">
      <c r="A538" s="98"/>
    </row>
    <row r="539" spans="1:1" ht="14.25" customHeight="1" x14ac:dyDescent="0.35">
      <c r="A539" s="98"/>
    </row>
    <row r="540" spans="1:1" ht="14.25" customHeight="1" x14ac:dyDescent="0.35">
      <c r="A540" s="98"/>
    </row>
    <row r="541" spans="1:1" ht="14.25" customHeight="1" x14ac:dyDescent="0.35">
      <c r="A541" s="98"/>
    </row>
    <row r="542" spans="1:1" ht="14.25" customHeight="1" x14ac:dyDescent="0.35">
      <c r="A542" s="98"/>
    </row>
    <row r="543" spans="1:1" ht="14.25" customHeight="1" x14ac:dyDescent="0.35">
      <c r="A543" s="98"/>
    </row>
    <row r="544" spans="1:1" ht="14.25" customHeight="1" x14ac:dyDescent="0.35">
      <c r="A544" s="98"/>
    </row>
    <row r="545" spans="1:1" ht="14.25" customHeight="1" x14ac:dyDescent="0.35">
      <c r="A545" s="98"/>
    </row>
    <row r="546" spans="1:1" ht="14.25" customHeight="1" x14ac:dyDescent="0.35">
      <c r="A546" s="98"/>
    </row>
    <row r="547" spans="1:1" ht="14.25" customHeight="1" x14ac:dyDescent="0.35">
      <c r="A547" s="98"/>
    </row>
    <row r="548" spans="1:1" ht="14.25" customHeight="1" x14ac:dyDescent="0.35">
      <c r="A548" s="98"/>
    </row>
    <row r="549" spans="1:1" ht="14.25" customHeight="1" x14ac:dyDescent="0.35">
      <c r="A549" s="98"/>
    </row>
    <row r="550" spans="1:1" ht="14.25" customHeight="1" x14ac:dyDescent="0.35">
      <c r="A550" s="98"/>
    </row>
    <row r="551" spans="1:1" ht="14.25" customHeight="1" x14ac:dyDescent="0.35">
      <c r="A551" s="98"/>
    </row>
    <row r="552" spans="1:1" ht="14.25" customHeight="1" x14ac:dyDescent="0.35">
      <c r="A552" s="98"/>
    </row>
    <row r="553" spans="1:1" ht="14.25" customHeight="1" x14ac:dyDescent="0.35">
      <c r="A553" s="98"/>
    </row>
    <row r="554" spans="1:1" ht="14.25" customHeight="1" x14ac:dyDescent="0.35">
      <c r="A554" s="98"/>
    </row>
    <row r="555" spans="1:1" ht="14.25" customHeight="1" x14ac:dyDescent="0.35">
      <c r="A555" s="98"/>
    </row>
    <row r="556" spans="1:1" ht="14.25" customHeight="1" x14ac:dyDescent="0.35">
      <c r="A556" s="98"/>
    </row>
    <row r="557" spans="1:1" ht="14.25" customHeight="1" x14ac:dyDescent="0.35">
      <c r="A557" s="98"/>
    </row>
    <row r="558" spans="1:1" ht="14.25" customHeight="1" x14ac:dyDescent="0.35">
      <c r="A558" s="98"/>
    </row>
    <row r="559" spans="1:1" ht="14.25" customHeight="1" x14ac:dyDescent="0.35">
      <c r="A559" s="98"/>
    </row>
    <row r="560" spans="1:1" ht="14.25" customHeight="1" x14ac:dyDescent="0.35">
      <c r="A560" s="98"/>
    </row>
    <row r="561" spans="1:1" ht="14.25" customHeight="1" x14ac:dyDescent="0.35">
      <c r="A561" s="98"/>
    </row>
    <row r="562" spans="1:1" ht="14.25" customHeight="1" x14ac:dyDescent="0.35">
      <c r="A562" s="98"/>
    </row>
    <row r="563" spans="1:1" ht="14.25" customHeight="1" x14ac:dyDescent="0.35">
      <c r="A563" s="98"/>
    </row>
    <row r="564" spans="1:1" ht="14.25" customHeight="1" x14ac:dyDescent="0.35">
      <c r="A564" s="98"/>
    </row>
    <row r="565" spans="1:1" ht="14.25" customHeight="1" x14ac:dyDescent="0.35">
      <c r="A565" s="98"/>
    </row>
    <row r="566" spans="1:1" ht="14.25" customHeight="1" x14ac:dyDescent="0.35">
      <c r="A566" s="98"/>
    </row>
    <row r="567" spans="1:1" ht="14.25" customHeight="1" x14ac:dyDescent="0.35">
      <c r="A567" s="98"/>
    </row>
    <row r="568" spans="1:1" ht="14.25" customHeight="1" x14ac:dyDescent="0.35">
      <c r="A568" s="98"/>
    </row>
    <row r="569" spans="1:1" ht="14.25" customHeight="1" x14ac:dyDescent="0.35">
      <c r="A569" s="98"/>
    </row>
    <row r="570" spans="1:1" ht="14.25" customHeight="1" x14ac:dyDescent="0.35">
      <c r="A570" s="98"/>
    </row>
    <row r="571" spans="1:1" ht="14.25" customHeight="1" x14ac:dyDescent="0.35">
      <c r="A571" s="98"/>
    </row>
    <row r="572" spans="1:1" ht="14.25" customHeight="1" x14ac:dyDescent="0.35">
      <c r="A572" s="98"/>
    </row>
    <row r="573" spans="1:1" ht="14.25" customHeight="1" x14ac:dyDescent="0.35">
      <c r="A573" s="98"/>
    </row>
    <row r="574" spans="1:1" ht="14.25" customHeight="1" x14ac:dyDescent="0.35">
      <c r="A574" s="98"/>
    </row>
    <row r="575" spans="1:1" ht="14.25" customHeight="1" x14ac:dyDescent="0.35">
      <c r="A575" s="98"/>
    </row>
    <row r="576" spans="1:1" ht="14.25" customHeight="1" x14ac:dyDescent="0.35">
      <c r="A576" s="98"/>
    </row>
    <row r="577" spans="1:1" ht="14.25" customHeight="1" x14ac:dyDescent="0.35">
      <c r="A577" s="98"/>
    </row>
    <row r="578" spans="1:1" ht="14.25" customHeight="1" x14ac:dyDescent="0.35">
      <c r="A578" s="98"/>
    </row>
    <row r="579" spans="1:1" ht="14.25" customHeight="1" x14ac:dyDescent="0.35">
      <c r="A579" s="98"/>
    </row>
    <row r="580" spans="1:1" ht="14.25" customHeight="1" x14ac:dyDescent="0.35">
      <c r="A580" s="98"/>
    </row>
    <row r="581" spans="1:1" ht="14.25" customHeight="1" x14ac:dyDescent="0.35">
      <c r="A581" s="98"/>
    </row>
    <row r="582" spans="1:1" ht="14.25" customHeight="1" x14ac:dyDescent="0.35">
      <c r="A582" s="98"/>
    </row>
    <row r="583" spans="1:1" ht="14.25" customHeight="1" x14ac:dyDescent="0.35">
      <c r="A583" s="98"/>
    </row>
    <row r="584" spans="1:1" ht="14.25" customHeight="1" x14ac:dyDescent="0.35">
      <c r="A584" s="98"/>
    </row>
    <row r="585" spans="1:1" ht="14.25" customHeight="1" x14ac:dyDescent="0.35">
      <c r="A585" s="98"/>
    </row>
    <row r="586" spans="1:1" ht="14.25" customHeight="1" x14ac:dyDescent="0.35">
      <c r="A586" s="98"/>
    </row>
    <row r="587" spans="1:1" ht="14.25" customHeight="1" x14ac:dyDescent="0.35">
      <c r="A587" s="98"/>
    </row>
    <row r="588" spans="1:1" ht="14.25" customHeight="1" x14ac:dyDescent="0.35">
      <c r="A588" s="98"/>
    </row>
    <row r="589" spans="1:1" ht="14.25" customHeight="1" x14ac:dyDescent="0.35">
      <c r="A589" s="98"/>
    </row>
    <row r="590" spans="1:1" ht="14.25" customHeight="1" x14ac:dyDescent="0.35">
      <c r="A590" s="98"/>
    </row>
    <row r="591" spans="1:1" ht="14.25" customHeight="1" x14ac:dyDescent="0.35">
      <c r="A591" s="98"/>
    </row>
    <row r="592" spans="1:1" ht="14.25" customHeight="1" x14ac:dyDescent="0.35">
      <c r="A592" s="98"/>
    </row>
    <row r="593" spans="1:1" ht="14.25" customHeight="1" x14ac:dyDescent="0.35">
      <c r="A593" s="98"/>
    </row>
    <row r="594" spans="1:1" ht="14.25" customHeight="1" x14ac:dyDescent="0.35">
      <c r="A594" s="98"/>
    </row>
    <row r="595" spans="1:1" ht="14.25" customHeight="1" x14ac:dyDescent="0.35">
      <c r="A595" s="98"/>
    </row>
    <row r="596" spans="1:1" ht="14.25" customHeight="1" x14ac:dyDescent="0.35">
      <c r="A596" s="98"/>
    </row>
    <row r="597" spans="1:1" ht="14.25" customHeight="1" x14ac:dyDescent="0.35">
      <c r="A597" s="98"/>
    </row>
    <row r="598" spans="1:1" ht="14.25" customHeight="1" x14ac:dyDescent="0.35">
      <c r="A598" s="98"/>
    </row>
    <row r="599" spans="1:1" ht="14.25" customHeight="1" x14ac:dyDescent="0.35">
      <c r="A599" s="98"/>
    </row>
    <row r="600" spans="1:1" ht="14.25" customHeight="1" x14ac:dyDescent="0.35">
      <c r="A600" s="98"/>
    </row>
    <row r="601" spans="1:1" ht="14.25" customHeight="1" x14ac:dyDescent="0.35">
      <c r="A601" s="98"/>
    </row>
    <row r="602" spans="1:1" ht="14.25" customHeight="1" x14ac:dyDescent="0.35">
      <c r="A602" s="98"/>
    </row>
    <row r="603" spans="1:1" ht="14.25" customHeight="1" x14ac:dyDescent="0.35">
      <c r="A603" s="98"/>
    </row>
    <row r="604" spans="1:1" ht="14.25" customHeight="1" x14ac:dyDescent="0.35">
      <c r="A604" s="98"/>
    </row>
    <row r="605" spans="1:1" ht="14.25" customHeight="1" x14ac:dyDescent="0.35">
      <c r="A605" s="98"/>
    </row>
    <row r="606" spans="1:1" ht="14.25" customHeight="1" x14ac:dyDescent="0.35">
      <c r="A606" s="98"/>
    </row>
    <row r="607" spans="1:1" ht="14.25" customHeight="1" x14ac:dyDescent="0.35">
      <c r="A607" s="98"/>
    </row>
    <row r="608" spans="1:1" ht="14.25" customHeight="1" x14ac:dyDescent="0.35">
      <c r="A608" s="98"/>
    </row>
    <row r="609" spans="1:1" ht="14.25" customHeight="1" x14ac:dyDescent="0.35">
      <c r="A609" s="98"/>
    </row>
    <row r="610" spans="1:1" ht="14.25" customHeight="1" x14ac:dyDescent="0.35">
      <c r="A610" s="98"/>
    </row>
    <row r="611" spans="1:1" ht="14.25" customHeight="1" x14ac:dyDescent="0.35">
      <c r="A611" s="98"/>
    </row>
    <row r="612" spans="1:1" ht="14.25" customHeight="1" x14ac:dyDescent="0.35">
      <c r="A612" s="98"/>
    </row>
    <row r="613" spans="1:1" ht="14.25" customHeight="1" x14ac:dyDescent="0.35">
      <c r="A613" s="98"/>
    </row>
    <row r="614" spans="1:1" ht="14.25" customHeight="1" x14ac:dyDescent="0.35">
      <c r="A614" s="98"/>
    </row>
    <row r="615" spans="1:1" ht="14.25" customHeight="1" x14ac:dyDescent="0.35">
      <c r="A615" s="98"/>
    </row>
    <row r="616" spans="1:1" ht="14.25" customHeight="1" x14ac:dyDescent="0.35">
      <c r="A616" s="98"/>
    </row>
    <row r="617" spans="1:1" ht="14.25" customHeight="1" x14ac:dyDescent="0.35">
      <c r="A617" s="98"/>
    </row>
    <row r="618" spans="1:1" ht="14.25" customHeight="1" x14ac:dyDescent="0.35">
      <c r="A618" s="98"/>
    </row>
    <row r="619" spans="1:1" ht="14.25" customHeight="1" x14ac:dyDescent="0.35">
      <c r="A619" s="98"/>
    </row>
    <row r="620" spans="1:1" ht="14.25" customHeight="1" x14ac:dyDescent="0.35">
      <c r="A620" s="98"/>
    </row>
    <row r="621" spans="1:1" ht="14.25" customHeight="1" x14ac:dyDescent="0.35">
      <c r="A621" s="98"/>
    </row>
    <row r="622" spans="1:1" ht="14.25" customHeight="1" x14ac:dyDescent="0.35">
      <c r="A622" s="98"/>
    </row>
    <row r="623" spans="1:1" ht="14.25" customHeight="1" x14ac:dyDescent="0.35">
      <c r="A623" s="98"/>
    </row>
    <row r="624" spans="1:1" ht="14.25" customHeight="1" x14ac:dyDescent="0.35">
      <c r="A624" s="98"/>
    </row>
    <row r="625" spans="1:1" ht="14.25" customHeight="1" x14ac:dyDescent="0.35">
      <c r="A625" s="98"/>
    </row>
    <row r="626" spans="1:1" ht="14.25" customHeight="1" x14ac:dyDescent="0.35">
      <c r="A626" s="98"/>
    </row>
    <row r="627" spans="1:1" ht="14.25" customHeight="1" x14ac:dyDescent="0.35">
      <c r="A627" s="98"/>
    </row>
    <row r="628" spans="1:1" ht="14.25" customHeight="1" x14ac:dyDescent="0.35">
      <c r="A628" s="98"/>
    </row>
    <row r="629" spans="1:1" ht="14.25" customHeight="1" x14ac:dyDescent="0.35">
      <c r="A629" s="98"/>
    </row>
    <row r="630" spans="1:1" ht="14.25" customHeight="1" x14ac:dyDescent="0.35">
      <c r="A630" s="98"/>
    </row>
    <row r="631" spans="1:1" ht="14.25" customHeight="1" x14ac:dyDescent="0.35">
      <c r="A631" s="98"/>
    </row>
    <row r="632" spans="1:1" ht="14.25" customHeight="1" x14ac:dyDescent="0.35">
      <c r="A632" s="98"/>
    </row>
    <row r="633" spans="1:1" ht="14.25" customHeight="1" x14ac:dyDescent="0.35">
      <c r="A633" s="98"/>
    </row>
    <row r="634" spans="1:1" ht="14.25" customHeight="1" x14ac:dyDescent="0.35">
      <c r="A634" s="98"/>
    </row>
    <row r="635" spans="1:1" ht="14.25" customHeight="1" x14ac:dyDescent="0.35">
      <c r="A635" s="98"/>
    </row>
    <row r="636" spans="1:1" ht="14.25" customHeight="1" x14ac:dyDescent="0.35">
      <c r="A636" s="98"/>
    </row>
    <row r="637" spans="1:1" ht="14.25" customHeight="1" x14ac:dyDescent="0.35">
      <c r="A637" s="98"/>
    </row>
    <row r="638" spans="1:1" ht="14.25" customHeight="1" x14ac:dyDescent="0.35">
      <c r="A638" s="98"/>
    </row>
    <row r="639" spans="1:1" ht="14.25" customHeight="1" x14ac:dyDescent="0.35">
      <c r="A639" s="98"/>
    </row>
    <row r="640" spans="1:1" ht="14.25" customHeight="1" x14ac:dyDescent="0.35">
      <c r="A640" s="98"/>
    </row>
    <row r="641" spans="1:1" ht="14.25" customHeight="1" x14ac:dyDescent="0.35">
      <c r="A641" s="98"/>
    </row>
    <row r="642" spans="1:1" ht="14.25" customHeight="1" x14ac:dyDescent="0.35">
      <c r="A642" s="98"/>
    </row>
    <row r="643" spans="1:1" ht="14.25" customHeight="1" x14ac:dyDescent="0.35">
      <c r="A643" s="98"/>
    </row>
    <row r="644" spans="1:1" ht="14.25" customHeight="1" x14ac:dyDescent="0.35">
      <c r="A644" s="98"/>
    </row>
    <row r="645" spans="1:1" ht="14.25" customHeight="1" x14ac:dyDescent="0.35">
      <c r="A645" s="98"/>
    </row>
    <row r="646" spans="1:1" ht="14.25" customHeight="1" x14ac:dyDescent="0.35">
      <c r="A646" s="98"/>
    </row>
    <row r="647" spans="1:1" ht="14.25" customHeight="1" x14ac:dyDescent="0.35">
      <c r="A647" s="98"/>
    </row>
    <row r="648" spans="1:1" ht="14.25" customHeight="1" x14ac:dyDescent="0.35">
      <c r="A648" s="98"/>
    </row>
    <row r="649" spans="1:1" ht="14.25" customHeight="1" x14ac:dyDescent="0.35">
      <c r="A649" s="98"/>
    </row>
    <row r="650" spans="1:1" ht="14.25" customHeight="1" x14ac:dyDescent="0.35">
      <c r="A650" s="98"/>
    </row>
    <row r="651" spans="1:1" ht="14.25" customHeight="1" x14ac:dyDescent="0.35">
      <c r="A651" s="98"/>
    </row>
    <row r="652" spans="1:1" ht="14.25" customHeight="1" x14ac:dyDescent="0.35">
      <c r="A652" s="98"/>
    </row>
    <row r="653" spans="1:1" ht="14.25" customHeight="1" x14ac:dyDescent="0.35">
      <c r="A653" s="98"/>
    </row>
    <row r="654" spans="1:1" ht="14.25" customHeight="1" x14ac:dyDescent="0.35">
      <c r="A654" s="98"/>
    </row>
    <row r="655" spans="1:1" ht="14.25" customHeight="1" x14ac:dyDescent="0.35">
      <c r="A655" s="98"/>
    </row>
    <row r="656" spans="1:1" ht="14.25" customHeight="1" x14ac:dyDescent="0.35">
      <c r="A656" s="98"/>
    </row>
    <row r="657" spans="1:1" ht="14.25" customHeight="1" x14ac:dyDescent="0.35">
      <c r="A657" s="98"/>
    </row>
    <row r="658" spans="1:1" ht="14.25" customHeight="1" x14ac:dyDescent="0.35">
      <c r="A658" s="98"/>
    </row>
    <row r="659" spans="1:1" ht="14.25" customHeight="1" x14ac:dyDescent="0.35">
      <c r="A659" s="98"/>
    </row>
    <row r="660" spans="1:1" ht="14.25" customHeight="1" x14ac:dyDescent="0.35">
      <c r="A660" s="98"/>
    </row>
    <row r="661" spans="1:1" ht="14.25" customHeight="1" x14ac:dyDescent="0.35">
      <c r="A661" s="98"/>
    </row>
    <row r="662" spans="1:1" ht="14.25" customHeight="1" x14ac:dyDescent="0.35">
      <c r="A662" s="98"/>
    </row>
    <row r="663" spans="1:1" ht="14.25" customHeight="1" x14ac:dyDescent="0.35">
      <c r="A663" s="98"/>
    </row>
    <row r="664" spans="1:1" ht="14.25" customHeight="1" x14ac:dyDescent="0.35">
      <c r="A664" s="98"/>
    </row>
    <row r="665" spans="1:1" ht="14.25" customHeight="1" x14ac:dyDescent="0.35">
      <c r="A665" s="98"/>
    </row>
    <row r="666" spans="1:1" ht="14.25" customHeight="1" x14ac:dyDescent="0.35">
      <c r="A666" s="98"/>
    </row>
    <row r="667" spans="1:1" ht="14.25" customHeight="1" x14ac:dyDescent="0.35">
      <c r="A667" s="98"/>
    </row>
    <row r="668" spans="1:1" ht="14.25" customHeight="1" x14ac:dyDescent="0.35">
      <c r="A668" s="98"/>
    </row>
    <row r="669" spans="1:1" ht="14.25" customHeight="1" x14ac:dyDescent="0.35">
      <c r="A669" s="98"/>
    </row>
    <row r="670" spans="1:1" ht="14.25" customHeight="1" x14ac:dyDescent="0.35">
      <c r="A670" s="98"/>
    </row>
    <row r="671" spans="1:1" ht="14.25" customHeight="1" x14ac:dyDescent="0.35">
      <c r="A671" s="98"/>
    </row>
    <row r="672" spans="1:1" ht="14.25" customHeight="1" x14ac:dyDescent="0.35">
      <c r="A672" s="98"/>
    </row>
    <row r="673" spans="1:1" ht="14.25" customHeight="1" x14ac:dyDescent="0.35">
      <c r="A673" s="98"/>
    </row>
    <row r="674" spans="1:1" ht="14.25" customHeight="1" x14ac:dyDescent="0.35">
      <c r="A674" s="98"/>
    </row>
    <row r="675" spans="1:1" ht="14.25" customHeight="1" x14ac:dyDescent="0.35">
      <c r="A675" s="98"/>
    </row>
    <row r="676" spans="1:1" ht="14.25" customHeight="1" x14ac:dyDescent="0.35">
      <c r="A676" s="98"/>
    </row>
    <row r="677" spans="1:1" ht="14.25" customHeight="1" x14ac:dyDescent="0.35">
      <c r="A677" s="98"/>
    </row>
    <row r="678" spans="1:1" ht="14.25" customHeight="1" x14ac:dyDescent="0.35">
      <c r="A678" s="98"/>
    </row>
    <row r="679" spans="1:1" ht="14.25" customHeight="1" x14ac:dyDescent="0.35">
      <c r="A679" s="98"/>
    </row>
    <row r="680" spans="1:1" ht="14.25" customHeight="1" x14ac:dyDescent="0.35">
      <c r="A680" s="98"/>
    </row>
    <row r="681" spans="1:1" ht="14.25" customHeight="1" x14ac:dyDescent="0.35">
      <c r="A681" s="98"/>
    </row>
    <row r="682" spans="1:1" ht="14.25" customHeight="1" x14ac:dyDescent="0.35">
      <c r="A682" s="98"/>
    </row>
    <row r="683" spans="1:1" ht="14.25" customHeight="1" x14ac:dyDescent="0.35">
      <c r="A683" s="98"/>
    </row>
    <row r="684" spans="1:1" ht="14.25" customHeight="1" x14ac:dyDescent="0.35">
      <c r="A684" s="98"/>
    </row>
    <row r="685" spans="1:1" ht="14.25" customHeight="1" x14ac:dyDescent="0.35">
      <c r="A685" s="98"/>
    </row>
    <row r="686" spans="1:1" ht="14.25" customHeight="1" x14ac:dyDescent="0.35">
      <c r="A686" s="98"/>
    </row>
    <row r="687" spans="1:1" ht="14.25" customHeight="1" x14ac:dyDescent="0.35">
      <c r="A687" s="98"/>
    </row>
    <row r="688" spans="1:1" ht="14.25" customHeight="1" x14ac:dyDescent="0.35">
      <c r="A688" s="98"/>
    </row>
    <row r="689" spans="1:1" ht="14.25" customHeight="1" x14ac:dyDescent="0.35">
      <c r="A689" s="98"/>
    </row>
    <row r="690" spans="1:1" ht="14.25" customHeight="1" x14ac:dyDescent="0.35">
      <c r="A690" s="98"/>
    </row>
    <row r="691" spans="1:1" ht="14.25" customHeight="1" x14ac:dyDescent="0.35">
      <c r="A691" s="98"/>
    </row>
    <row r="692" spans="1:1" ht="14.25" customHeight="1" x14ac:dyDescent="0.35">
      <c r="A692" s="98"/>
    </row>
    <row r="693" spans="1:1" ht="14.25" customHeight="1" x14ac:dyDescent="0.35">
      <c r="A693" s="98"/>
    </row>
    <row r="694" spans="1:1" ht="14.25" customHeight="1" x14ac:dyDescent="0.35">
      <c r="A694" s="98"/>
    </row>
    <row r="695" spans="1:1" ht="14.25" customHeight="1" x14ac:dyDescent="0.35">
      <c r="A695" s="98"/>
    </row>
    <row r="696" spans="1:1" ht="14.25" customHeight="1" x14ac:dyDescent="0.35">
      <c r="A696" s="98"/>
    </row>
    <row r="697" spans="1:1" ht="14.25" customHeight="1" x14ac:dyDescent="0.35">
      <c r="A697" s="98"/>
    </row>
    <row r="698" spans="1:1" ht="14.25" customHeight="1" x14ac:dyDescent="0.35">
      <c r="A698" s="98"/>
    </row>
    <row r="699" spans="1:1" ht="14.25" customHeight="1" x14ac:dyDescent="0.35">
      <c r="A699" s="98"/>
    </row>
    <row r="700" spans="1:1" ht="14.25" customHeight="1" x14ac:dyDescent="0.35">
      <c r="A700" s="98"/>
    </row>
    <row r="701" spans="1:1" ht="14.25" customHeight="1" x14ac:dyDescent="0.35">
      <c r="A701" s="98"/>
    </row>
    <row r="702" spans="1:1" ht="14.25" customHeight="1" x14ac:dyDescent="0.35">
      <c r="A702" s="98"/>
    </row>
    <row r="703" spans="1:1" ht="14.25" customHeight="1" x14ac:dyDescent="0.35">
      <c r="A703" s="98"/>
    </row>
    <row r="704" spans="1:1" ht="14.25" customHeight="1" x14ac:dyDescent="0.35">
      <c r="A704" s="98"/>
    </row>
    <row r="705" spans="1:1" ht="14.25" customHeight="1" x14ac:dyDescent="0.35">
      <c r="A705" s="98"/>
    </row>
    <row r="706" spans="1:1" ht="14.25" customHeight="1" x14ac:dyDescent="0.35">
      <c r="A706" s="98"/>
    </row>
    <row r="707" spans="1:1" ht="14.25" customHeight="1" x14ac:dyDescent="0.35">
      <c r="A707" s="98"/>
    </row>
    <row r="708" spans="1:1" ht="14.25" customHeight="1" x14ac:dyDescent="0.35">
      <c r="A708" s="98"/>
    </row>
    <row r="709" spans="1:1" ht="14.25" customHeight="1" x14ac:dyDescent="0.35">
      <c r="A709" s="98"/>
    </row>
    <row r="710" spans="1:1" ht="14.25" customHeight="1" x14ac:dyDescent="0.35">
      <c r="A710" s="98"/>
    </row>
    <row r="711" spans="1:1" ht="14.25" customHeight="1" x14ac:dyDescent="0.35">
      <c r="A711" s="98"/>
    </row>
    <row r="712" spans="1:1" ht="14.25" customHeight="1" x14ac:dyDescent="0.35">
      <c r="A712" s="98"/>
    </row>
    <row r="713" spans="1:1" ht="14.25" customHeight="1" x14ac:dyDescent="0.35">
      <c r="A713" s="98"/>
    </row>
    <row r="714" spans="1:1" ht="14.25" customHeight="1" x14ac:dyDescent="0.35">
      <c r="A714" s="98"/>
    </row>
    <row r="715" spans="1:1" ht="14.25" customHeight="1" x14ac:dyDescent="0.35">
      <c r="A715" s="98"/>
    </row>
    <row r="716" spans="1:1" ht="14.25" customHeight="1" x14ac:dyDescent="0.35">
      <c r="A716" s="98"/>
    </row>
    <row r="717" spans="1:1" ht="14.25" customHeight="1" x14ac:dyDescent="0.35">
      <c r="A717" s="98"/>
    </row>
    <row r="718" spans="1:1" ht="14.25" customHeight="1" x14ac:dyDescent="0.35">
      <c r="A718" s="98"/>
    </row>
    <row r="719" spans="1:1" ht="14.25" customHeight="1" x14ac:dyDescent="0.35">
      <c r="A719" s="98"/>
    </row>
    <row r="720" spans="1:1" ht="14.25" customHeight="1" x14ac:dyDescent="0.35">
      <c r="A720" s="98"/>
    </row>
    <row r="721" spans="1:1" ht="14.25" customHeight="1" x14ac:dyDescent="0.35">
      <c r="A721" s="98"/>
    </row>
    <row r="722" spans="1:1" ht="14.25" customHeight="1" x14ac:dyDescent="0.35">
      <c r="A722" s="98"/>
    </row>
    <row r="723" spans="1:1" ht="14.25" customHeight="1" x14ac:dyDescent="0.35">
      <c r="A723" s="98"/>
    </row>
    <row r="724" spans="1:1" ht="14.25" customHeight="1" x14ac:dyDescent="0.35">
      <c r="A724" s="98"/>
    </row>
    <row r="725" spans="1:1" ht="14.25" customHeight="1" x14ac:dyDescent="0.35">
      <c r="A725" s="98"/>
    </row>
    <row r="726" spans="1:1" ht="14.25" customHeight="1" x14ac:dyDescent="0.35">
      <c r="A726" s="98"/>
    </row>
    <row r="727" spans="1:1" ht="14.25" customHeight="1" x14ac:dyDescent="0.35">
      <c r="A727" s="98"/>
    </row>
    <row r="728" spans="1:1" ht="14.25" customHeight="1" x14ac:dyDescent="0.35">
      <c r="A728" s="98"/>
    </row>
    <row r="729" spans="1:1" ht="14.25" customHeight="1" x14ac:dyDescent="0.35">
      <c r="A729" s="98"/>
    </row>
    <row r="730" spans="1:1" ht="14.25" customHeight="1" x14ac:dyDescent="0.35">
      <c r="A730" s="98"/>
    </row>
    <row r="731" spans="1:1" ht="14.25" customHeight="1" x14ac:dyDescent="0.35">
      <c r="A731" s="98"/>
    </row>
    <row r="732" spans="1:1" ht="14.25" customHeight="1" x14ac:dyDescent="0.35">
      <c r="A732" s="98"/>
    </row>
    <row r="733" spans="1:1" ht="14.25" customHeight="1" x14ac:dyDescent="0.35">
      <c r="A733" s="98"/>
    </row>
    <row r="734" spans="1:1" ht="14.25" customHeight="1" x14ac:dyDescent="0.35">
      <c r="A734" s="98"/>
    </row>
    <row r="735" spans="1:1" ht="14.25" customHeight="1" x14ac:dyDescent="0.35">
      <c r="A735" s="98"/>
    </row>
    <row r="736" spans="1:1" ht="14.25" customHeight="1" x14ac:dyDescent="0.35">
      <c r="A736" s="98"/>
    </row>
    <row r="737" spans="1:1" ht="14.25" customHeight="1" x14ac:dyDescent="0.35">
      <c r="A737" s="98"/>
    </row>
    <row r="738" spans="1:1" ht="14.25" customHeight="1" x14ac:dyDescent="0.35">
      <c r="A738" s="98"/>
    </row>
    <row r="739" spans="1:1" ht="14.25" customHeight="1" x14ac:dyDescent="0.35">
      <c r="A739" s="98"/>
    </row>
    <row r="740" spans="1:1" ht="14.25" customHeight="1" x14ac:dyDescent="0.35">
      <c r="A740" s="98"/>
    </row>
    <row r="741" spans="1:1" ht="14.25" customHeight="1" x14ac:dyDescent="0.35">
      <c r="A741" s="98"/>
    </row>
    <row r="742" spans="1:1" ht="14.25" customHeight="1" x14ac:dyDescent="0.35">
      <c r="A742" s="98"/>
    </row>
    <row r="743" spans="1:1" ht="14.25" customHeight="1" x14ac:dyDescent="0.35">
      <c r="A743" s="98"/>
    </row>
    <row r="744" spans="1:1" ht="14.25" customHeight="1" x14ac:dyDescent="0.35">
      <c r="A744" s="98"/>
    </row>
    <row r="745" spans="1:1" ht="14.25" customHeight="1" x14ac:dyDescent="0.35">
      <c r="A745" s="98"/>
    </row>
    <row r="746" spans="1:1" ht="14.25" customHeight="1" x14ac:dyDescent="0.35">
      <c r="A746" s="98"/>
    </row>
    <row r="747" spans="1:1" ht="14.25" customHeight="1" x14ac:dyDescent="0.35">
      <c r="A747" s="98"/>
    </row>
    <row r="748" spans="1:1" ht="14.25" customHeight="1" x14ac:dyDescent="0.35">
      <c r="A748" s="98"/>
    </row>
    <row r="749" spans="1:1" ht="14.25" customHeight="1" x14ac:dyDescent="0.35">
      <c r="A749" s="98"/>
    </row>
    <row r="750" spans="1:1" ht="14.25" customHeight="1" x14ac:dyDescent="0.35">
      <c r="A750" s="98"/>
    </row>
    <row r="751" spans="1:1" ht="14.25" customHeight="1" x14ac:dyDescent="0.35">
      <c r="A751" s="98"/>
    </row>
    <row r="752" spans="1:1" ht="14.25" customHeight="1" x14ac:dyDescent="0.35">
      <c r="A752" s="98"/>
    </row>
    <row r="753" spans="1:1" ht="14.25" customHeight="1" x14ac:dyDescent="0.35">
      <c r="A753" s="98"/>
    </row>
    <row r="754" spans="1:1" ht="14.25" customHeight="1" x14ac:dyDescent="0.35">
      <c r="A754" s="98"/>
    </row>
    <row r="755" spans="1:1" ht="14.25" customHeight="1" x14ac:dyDescent="0.35">
      <c r="A755" s="98"/>
    </row>
    <row r="756" spans="1:1" ht="14.25" customHeight="1" x14ac:dyDescent="0.35">
      <c r="A756" s="98"/>
    </row>
    <row r="757" spans="1:1" ht="14.25" customHeight="1" x14ac:dyDescent="0.35">
      <c r="A757" s="98"/>
    </row>
    <row r="758" spans="1:1" ht="14.25" customHeight="1" x14ac:dyDescent="0.35">
      <c r="A758" s="98"/>
    </row>
    <row r="759" spans="1:1" ht="14.25" customHeight="1" x14ac:dyDescent="0.35">
      <c r="A759" s="98"/>
    </row>
    <row r="760" spans="1:1" ht="14.25" customHeight="1" x14ac:dyDescent="0.35">
      <c r="A760" s="98"/>
    </row>
    <row r="761" spans="1:1" ht="14.25" customHeight="1" x14ac:dyDescent="0.35">
      <c r="A761" s="98"/>
    </row>
    <row r="762" spans="1:1" ht="14.25" customHeight="1" x14ac:dyDescent="0.35">
      <c r="A762" s="98"/>
    </row>
    <row r="763" spans="1:1" ht="14.25" customHeight="1" x14ac:dyDescent="0.35">
      <c r="A763" s="98"/>
    </row>
    <row r="764" spans="1:1" ht="14.25" customHeight="1" x14ac:dyDescent="0.35">
      <c r="A764" s="98"/>
    </row>
    <row r="765" spans="1:1" ht="14.25" customHeight="1" x14ac:dyDescent="0.35">
      <c r="A765" s="98"/>
    </row>
    <row r="766" spans="1:1" ht="14.25" customHeight="1" x14ac:dyDescent="0.35">
      <c r="A766" s="98"/>
    </row>
    <row r="767" spans="1:1" ht="14.25" customHeight="1" x14ac:dyDescent="0.35">
      <c r="A767" s="98"/>
    </row>
    <row r="768" spans="1:1" ht="14.25" customHeight="1" x14ac:dyDescent="0.35">
      <c r="A768" s="98"/>
    </row>
    <row r="769" spans="1:1" ht="14.25" customHeight="1" x14ac:dyDescent="0.35">
      <c r="A769" s="98"/>
    </row>
    <row r="770" spans="1:1" ht="14.25" customHeight="1" x14ac:dyDescent="0.35">
      <c r="A770" s="98"/>
    </row>
    <row r="771" spans="1:1" ht="14.25" customHeight="1" x14ac:dyDescent="0.35">
      <c r="A771" s="98"/>
    </row>
    <row r="772" spans="1:1" ht="14.25" customHeight="1" x14ac:dyDescent="0.35">
      <c r="A772" s="98"/>
    </row>
    <row r="773" spans="1:1" ht="14.25" customHeight="1" x14ac:dyDescent="0.35">
      <c r="A773" s="98"/>
    </row>
    <row r="774" spans="1:1" ht="14.25" customHeight="1" x14ac:dyDescent="0.35">
      <c r="A774" s="98"/>
    </row>
    <row r="775" spans="1:1" ht="14.25" customHeight="1" x14ac:dyDescent="0.35">
      <c r="A775" s="98"/>
    </row>
    <row r="776" spans="1:1" ht="14.25" customHeight="1" x14ac:dyDescent="0.35">
      <c r="A776" s="98"/>
    </row>
    <row r="777" spans="1:1" ht="14.25" customHeight="1" x14ac:dyDescent="0.35">
      <c r="A777" s="98"/>
    </row>
    <row r="778" spans="1:1" ht="14.25" customHeight="1" x14ac:dyDescent="0.35">
      <c r="A778" s="98"/>
    </row>
    <row r="779" spans="1:1" ht="14.25" customHeight="1" x14ac:dyDescent="0.35">
      <c r="A779" s="98"/>
    </row>
    <row r="780" spans="1:1" ht="14.25" customHeight="1" x14ac:dyDescent="0.35">
      <c r="A780" s="98"/>
    </row>
    <row r="781" spans="1:1" ht="14.25" customHeight="1" x14ac:dyDescent="0.35">
      <c r="A781" s="98"/>
    </row>
    <row r="782" spans="1:1" ht="14.25" customHeight="1" x14ac:dyDescent="0.35">
      <c r="A782" s="98"/>
    </row>
    <row r="783" spans="1:1" ht="14.25" customHeight="1" x14ac:dyDescent="0.35">
      <c r="A783" s="98"/>
    </row>
    <row r="784" spans="1:1" ht="14.25" customHeight="1" x14ac:dyDescent="0.35">
      <c r="A784" s="98"/>
    </row>
    <row r="785" spans="1:1" ht="14.25" customHeight="1" x14ac:dyDescent="0.35">
      <c r="A785" s="98"/>
    </row>
    <row r="786" spans="1:1" ht="14.25" customHeight="1" x14ac:dyDescent="0.35">
      <c r="A786" s="98"/>
    </row>
    <row r="787" spans="1:1" ht="14.25" customHeight="1" x14ac:dyDescent="0.35">
      <c r="A787" s="98"/>
    </row>
    <row r="788" spans="1:1" ht="14.25" customHeight="1" x14ac:dyDescent="0.35">
      <c r="A788" s="98"/>
    </row>
    <row r="789" spans="1:1" ht="14.25" customHeight="1" x14ac:dyDescent="0.35">
      <c r="A789" s="98"/>
    </row>
    <row r="790" spans="1:1" ht="14.25" customHeight="1" x14ac:dyDescent="0.35">
      <c r="A790" s="98"/>
    </row>
    <row r="791" spans="1:1" ht="14.25" customHeight="1" x14ac:dyDescent="0.35">
      <c r="A791" s="98"/>
    </row>
    <row r="792" spans="1:1" ht="14.25" customHeight="1" x14ac:dyDescent="0.35">
      <c r="A792" s="98"/>
    </row>
    <row r="793" spans="1:1" ht="14.25" customHeight="1" x14ac:dyDescent="0.35">
      <c r="A793" s="98"/>
    </row>
    <row r="794" spans="1:1" ht="14.25" customHeight="1" x14ac:dyDescent="0.35">
      <c r="A794" s="98"/>
    </row>
    <row r="795" spans="1:1" ht="14.25" customHeight="1" x14ac:dyDescent="0.35">
      <c r="A795" s="98"/>
    </row>
    <row r="796" spans="1:1" ht="14.25" customHeight="1" x14ac:dyDescent="0.35">
      <c r="A796" s="98"/>
    </row>
    <row r="797" spans="1:1" ht="14.25" customHeight="1" x14ac:dyDescent="0.35">
      <c r="A797" s="98"/>
    </row>
    <row r="798" spans="1:1" ht="14.25" customHeight="1" x14ac:dyDescent="0.35">
      <c r="A798" s="98"/>
    </row>
    <row r="799" spans="1:1" ht="14.25" customHeight="1" x14ac:dyDescent="0.35">
      <c r="A799" s="98"/>
    </row>
    <row r="800" spans="1:1" ht="14.25" customHeight="1" x14ac:dyDescent="0.35">
      <c r="A800" s="98"/>
    </row>
    <row r="801" spans="1:1" ht="14.25" customHeight="1" x14ac:dyDescent="0.35">
      <c r="A801" s="98"/>
    </row>
    <row r="802" spans="1:1" ht="14.25" customHeight="1" x14ac:dyDescent="0.35">
      <c r="A802" s="98"/>
    </row>
    <row r="803" spans="1:1" ht="14.25" customHeight="1" x14ac:dyDescent="0.35">
      <c r="A803" s="98"/>
    </row>
    <row r="804" spans="1:1" ht="14.25" customHeight="1" x14ac:dyDescent="0.35">
      <c r="A804" s="98"/>
    </row>
    <row r="805" spans="1:1" ht="14.25" customHeight="1" x14ac:dyDescent="0.35">
      <c r="A805" s="98"/>
    </row>
    <row r="806" spans="1:1" ht="14.25" customHeight="1" x14ac:dyDescent="0.35">
      <c r="A806" s="98"/>
    </row>
    <row r="807" spans="1:1" ht="14.25" customHeight="1" x14ac:dyDescent="0.35">
      <c r="A807" s="98"/>
    </row>
    <row r="808" spans="1:1" ht="14.25" customHeight="1" x14ac:dyDescent="0.35">
      <c r="A808" s="98"/>
    </row>
    <row r="809" spans="1:1" ht="14.25" customHeight="1" x14ac:dyDescent="0.35">
      <c r="A809" s="98"/>
    </row>
    <row r="810" spans="1:1" ht="14.25" customHeight="1" x14ac:dyDescent="0.35">
      <c r="A810" s="98"/>
    </row>
    <row r="811" spans="1:1" ht="14.25" customHeight="1" x14ac:dyDescent="0.35">
      <c r="A811" s="98"/>
    </row>
    <row r="812" spans="1:1" ht="14.25" customHeight="1" x14ac:dyDescent="0.35">
      <c r="A812" s="98"/>
    </row>
    <row r="813" spans="1:1" ht="14.25" customHeight="1" x14ac:dyDescent="0.35">
      <c r="A813" s="98"/>
    </row>
    <row r="814" spans="1:1" ht="14.25" customHeight="1" x14ac:dyDescent="0.35">
      <c r="A814" s="98"/>
    </row>
    <row r="815" spans="1:1" ht="14.25" customHeight="1" x14ac:dyDescent="0.35">
      <c r="A815" s="98"/>
    </row>
    <row r="816" spans="1:1" ht="14.25" customHeight="1" x14ac:dyDescent="0.35">
      <c r="A816" s="98"/>
    </row>
    <row r="817" spans="1:1" ht="14.25" customHeight="1" x14ac:dyDescent="0.35">
      <c r="A817" s="98"/>
    </row>
    <row r="818" spans="1:1" ht="14.25" customHeight="1" x14ac:dyDescent="0.35">
      <c r="A818" s="98"/>
    </row>
    <row r="819" spans="1:1" ht="14.25" customHeight="1" x14ac:dyDescent="0.35">
      <c r="A819" s="98"/>
    </row>
    <row r="820" spans="1:1" ht="14.25" customHeight="1" x14ac:dyDescent="0.35">
      <c r="A820" s="98"/>
    </row>
    <row r="821" spans="1:1" ht="14.25" customHeight="1" x14ac:dyDescent="0.35">
      <c r="A821" s="98"/>
    </row>
    <row r="822" spans="1:1" ht="14.25" customHeight="1" x14ac:dyDescent="0.35">
      <c r="A822" s="98"/>
    </row>
    <row r="823" spans="1:1" ht="14.25" customHeight="1" x14ac:dyDescent="0.35">
      <c r="A823" s="98"/>
    </row>
    <row r="824" spans="1:1" ht="14.25" customHeight="1" x14ac:dyDescent="0.35">
      <c r="A824" s="98"/>
    </row>
    <row r="825" spans="1:1" ht="14.25" customHeight="1" x14ac:dyDescent="0.35">
      <c r="A825" s="98"/>
    </row>
    <row r="826" spans="1:1" ht="14.25" customHeight="1" x14ac:dyDescent="0.35">
      <c r="A826" s="98"/>
    </row>
    <row r="827" spans="1:1" ht="14.25" customHeight="1" x14ac:dyDescent="0.35">
      <c r="A827" s="98"/>
    </row>
    <row r="828" spans="1:1" ht="14.25" customHeight="1" x14ac:dyDescent="0.35">
      <c r="A828" s="98"/>
    </row>
    <row r="829" spans="1:1" ht="14.25" customHeight="1" x14ac:dyDescent="0.35">
      <c r="A829" s="98"/>
    </row>
    <row r="830" spans="1:1" ht="14.25" customHeight="1" x14ac:dyDescent="0.35">
      <c r="A830" s="98"/>
    </row>
    <row r="831" spans="1:1" ht="14.25" customHeight="1" x14ac:dyDescent="0.35">
      <c r="A831" s="98"/>
    </row>
    <row r="832" spans="1:1" ht="14.25" customHeight="1" x14ac:dyDescent="0.35">
      <c r="A832" s="98"/>
    </row>
    <row r="833" spans="1:1" ht="14.25" customHeight="1" x14ac:dyDescent="0.35">
      <c r="A833" s="98"/>
    </row>
    <row r="834" spans="1:1" ht="14.25" customHeight="1" x14ac:dyDescent="0.35">
      <c r="A834" s="98"/>
    </row>
    <row r="835" spans="1:1" ht="14.25" customHeight="1" x14ac:dyDescent="0.35">
      <c r="A835" s="98"/>
    </row>
    <row r="836" spans="1:1" ht="14.25" customHeight="1" x14ac:dyDescent="0.35">
      <c r="A836" s="98"/>
    </row>
    <row r="837" spans="1:1" ht="14.25" customHeight="1" x14ac:dyDescent="0.35">
      <c r="A837" s="98"/>
    </row>
    <row r="838" spans="1:1" ht="14.25" customHeight="1" x14ac:dyDescent="0.35">
      <c r="A838" s="98"/>
    </row>
    <row r="839" spans="1:1" ht="14.25" customHeight="1" x14ac:dyDescent="0.35">
      <c r="A839" s="98"/>
    </row>
    <row r="840" spans="1:1" ht="14.25" customHeight="1" x14ac:dyDescent="0.35">
      <c r="A840" s="98"/>
    </row>
    <row r="841" spans="1:1" ht="14.25" customHeight="1" x14ac:dyDescent="0.35">
      <c r="A841" s="98"/>
    </row>
    <row r="842" spans="1:1" ht="14.25" customHeight="1" x14ac:dyDescent="0.35">
      <c r="A842" s="98"/>
    </row>
    <row r="843" spans="1:1" ht="14.25" customHeight="1" x14ac:dyDescent="0.35">
      <c r="A843" s="98"/>
    </row>
    <row r="844" spans="1:1" ht="14.25" customHeight="1" x14ac:dyDescent="0.35">
      <c r="A844" s="98"/>
    </row>
    <row r="845" spans="1:1" ht="14.25" customHeight="1" x14ac:dyDescent="0.35">
      <c r="A845" s="98"/>
    </row>
    <row r="846" spans="1:1" ht="14.25" customHeight="1" x14ac:dyDescent="0.35">
      <c r="A846" s="98"/>
    </row>
    <row r="847" spans="1:1" ht="14.25" customHeight="1" x14ac:dyDescent="0.35">
      <c r="A847" s="98"/>
    </row>
    <row r="848" spans="1:1" ht="14.25" customHeight="1" x14ac:dyDescent="0.35">
      <c r="A848" s="98"/>
    </row>
    <row r="849" spans="1:1" ht="14.25" customHeight="1" x14ac:dyDescent="0.35">
      <c r="A849" s="98"/>
    </row>
    <row r="850" spans="1:1" ht="14.25" customHeight="1" x14ac:dyDescent="0.35">
      <c r="A850" s="98"/>
    </row>
    <row r="851" spans="1:1" ht="14.25" customHeight="1" x14ac:dyDescent="0.35">
      <c r="A851" s="98"/>
    </row>
    <row r="852" spans="1:1" ht="14.25" customHeight="1" x14ac:dyDescent="0.35">
      <c r="A852" s="98"/>
    </row>
    <row r="853" spans="1:1" ht="14.25" customHeight="1" x14ac:dyDescent="0.35">
      <c r="A853" s="98"/>
    </row>
    <row r="854" spans="1:1" ht="14.25" customHeight="1" x14ac:dyDescent="0.35">
      <c r="A854" s="98"/>
    </row>
    <row r="855" spans="1:1" ht="14.25" customHeight="1" x14ac:dyDescent="0.35">
      <c r="A855" s="98"/>
    </row>
    <row r="856" spans="1:1" ht="14.25" customHeight="1" x14ac:dyDescent="0.35">
      <c r="A856" s="98"/>
    </row>
    <row r="857" spans="1:1" ht="14.25" customHeight="1" x14ac:dyDescent="0.35">
      <c r="A857" s="98"/>
    </row>
    <row r="858" spans="1:1" ht="14.25" customHeight="1" x14ac:dyDescent="0.35">
      <c r="A858" s="98"/>
    </row>
    <row r="859" spans="1:1" ht="14.25" customHeight="1" x14ac:dyDescent="0.35">
      <c r="A859" s="98"/>
    </row>
    <row r="860" spans="1:1" ht="14.25" customHeight="1" x14ac:dyDescent="0.35">
      <c r="A860" s="98"/>
    </row>
    <row r="861" spans="1:1" ht="14.25" customHeight="1" x14ac:dyDescent="0.35">
      <c r="A861" s="98"/>
    </row>
    <row r="862" spans="1:1" ht="14.25" customHeight="1" x14ac:dyDescent="0.35">
      <c r="A862" s="98"/>
    </row>
    <row r="863" spans="1:1" ht="14.25" customHeight="1" x14ac:dyDescent="0.35">
      <c r="A863" s="98"/>
    </row>
    <row r="864" spans="1:1" ht="14.25" customHeight="1" x14ac:dyDescent="0.35">
      <c r="A864" s="98"/>
    </row>
    <row r="865" spans="1:1" ht="14.25" customHeight="1" x14ac:dyDescent="0.35">
      <c r="A865" s="98"/>
    </row>
    <row r="866" spans="1:1" ht="14.25" customHeight="1" x14ac:dyDescent="0.35">
      <c r="A866" s="98"/>
    </row>
    <row r="867" spans="1:1" ht="14.25" customHeight="1" x14ac:dyDescent="0.35">
      <c r="A867" s="98"/>
    </row>
    <row r="868" spans="1:1" ht="14.25" customHeight="1" x14ac:dyDescent="0.35">
      <c r="A868" s="98"/>
    </row>
    <row r="869" spans="1:1" ht="14.25" customHeight="1" x14ac:dyDescent="0.35">
      <c r="A869" s="98"/>
    </row>
    <row r="870" spans="1:1" ht="14.25" customHeight="1" x14ac:dyDescent="0.35">
      <c r="A870" s="98"/>
    </row>
    <row r="871" spans="1:1" ht="14.25" customHeight="1" x14ac:dyDescent="0.35">
      <c r="A871" s="98"/>
    </row>
    <row r="872" spans="1:1" ht="14.25" customHeight="1" x14ac:dyDescent="0.35">
      <c r="A872" s="98"/>
    </row>
    <row r="873" spans="1:1" ht="14.25" customHeight="1" x14ac:dyDescent="0.35">
      <c r="A873" s="98"/>
    </row>
    <row r="874" spans="1:1" ht="14.25" customHeight="1" x14ac:dyDescent="0.35">
      <c r="A874" s="98"/>
    </row>
    <row r="875" spans="1:1" ht="14.25" customHeight="1" x14ac:dyDescent="0.35">
      <c r="A875" s="98"/>
    </row>
    <row r="876" spans="1:1" ht="14.25" customHeight="1" x14ac:dyDescent="0.35">
      <c r="A876" s="98"/>
    </row>
    <row r="877" spans="1:1" ht="14.25" customHeight="1" x14ac:dyDescent="0.35">
      <c r="A877" s="98"/>
    </row>
    <row r="878" spans="1:1" ht="14.25" customHeight="1" x14ac:dyDescent="0.35">
      <c r="A878" s="98"/>
    </row>
    <row r="879" spans="1:1" ht="14.25" customHeight="1" x14ac:dyDescent="0.35">
      <c r="A879" s="98"/>
    </row>
    <row r="880" spans="1:1" ht="14.25" customHeight="1" x14ac:dyDescent="0.35">
      <c r="A880" s="98"/>
    </row>
    <row r="881" spans="1:1" ht="14.25" customHeight="1" x14ac:dyDescent="0.35">
      <c r="A881" s="98"/>
    </row>
    <row r="882" spans="1:1" ht="14.25" customHeight="1" x14ac:dyDescent="0.35">
      <c r="A882" s="98"/>
    </row>
    <row r="883" spans="1:1" ht="14.25" customHeight="1" x14ac:dyDescent="0.35">
      <c r="A883" s="98"/>
    </row>
    <row r="884" spans="1:1" ht="14.25" customHeight="1" x14ac:dyDescent="0.35">
      <c r="A884" s="98"/>
    </row>
    <row r="885" spans="1:1" ht="14.25" customHeight="1" x14ac:dyDescent="0.35">
      <c r="A885" s="98"/>
    </row>
    <row r="886" spans="1:1" ht="14.25" customHeight="1" x14ac:dyDescent="0.35">
      <c r="A886" s="98"/>
    </row>
    <row r="887" spans="1:1" ht="14.25" customHeight="1" x14ac:dyDescent="0.35">
      <c r="A887" s="98"/>
    </row>
    <row r="888" spans="1:1" ht="14.25" customHeight="1" x14ac:dyDescent="0.35">
      <c r="A888" s="98"/>
    </row>
    <row r="889" spans="1:1" ht="14.25" customHeight="1" x14ac:dyDescent="0.35">
      <c r="A889" s="98"/>
    </row>
    <row r="890" spans="1:1" ht="14.25" customHeight="1" x14ac:dyDescent="0.35">
      <c r="A890" s="98"/>
    </row>
    <row r="891" spans="1:1" ht="14.25" customHeight="1" x14ac:dyDescent="0.35">
      <c r="A891" s="98"/>
    </row>
    <row r="892" spans="1:1" ht="14.25" customHeight="1" x14ac:dyDescent="0.35">
      <c r="A892" s="98"/>
    </row>
    <row r="893" spans="1:1" ht="14.25" customHeight="1" x14ac:dyDescent="0.35">
      <c r="A893" s="98"/>
    </row>
    <row r="894" spans="1:1" ht="14.25" customHeight="1" x14ac:dyDescent="0.35">
      <c r="A894" s="98"/>
    </row>
    <row r="895" spans="1:1" ht="14.25" customHeight="1" x14ac:dyDescent="0.35">
      <c r="A895" s="98"/>
    </row>
    <row r="896" spans="1:1" ht="14.25" customHeight="1" x14ac:dyDescent="0.35">
      <c r="A896" s="98"/>
    </row>
    <row r="897" spans="1:1" ht="14.25" customHeight="1" x14ac:dyDescent="0.35">
      <c r="A897" s="98"/>
    </row>
    <row r="898" spans="1:1" ht="14.25" customHeight="1" x14ac:dyDescent="0.35">
      <c r="A898" s="98"/>
    </row>
    <row r="899" spans="1:1" ht="14.25" customHeight="1" x14ac:dyDescent="0.35">
      <c r="A899" s="98"/>
    </row>
    <row r="900" spans="1:1" ht="14.25" customHeight="1" x14ac:dyDescent="0.35">
      <c r="A900" s="98"/>
    </row>
    <row r="901" spans="1:1" ht="14.25" customHeight="1" x14ac:dyDescent="0.35">
      <c r="A901" s="98"/>
    </row>
    <row r="902" spans="1:1" ht="14.25" customHeight="1" x14ac:dyDescent="0.35">
      <c r="A902" s="98"/>
    </row>
    <row r="903" spans="1:1" ht="14.25" customHeight="1" x14ac:dyDescent="0.35">
      <c r="A903" s="98"/>
    </row>
    <row r="904" spans="1:1" ht="14.25" customHeight="1" x14ac:dyDescent="0.35">
      <c r="A904" s="98"/>
    </row>
    <row r="905" spans="1:1" ht="14.25" customHeight="1" x14ac:dyDescent="0.35">
      <c r="A905" s="98"/>
    </row>
    <row r="906" spans="1:1" ht="14.25" customHeight="1" x14ac:dyDescent="0.35">
      <c r="A906" s="98"/>
    </row>
    <row r="907" spans="1:1" ht="14.25" customHeight="1" x14ac:dyDescent="0.35">
      <c r="A907" s="98"/>
    </row>
    <row r="908" spans="1:1" ht="14.25" customHeight="1" x14ac:dyDescent="0.35">
      <c r="A908" s="98"/>
    </row>
    <row r="909" spans="1:1" ht="14.25" customHeight="1" x14ac:dyDescent="0.35">
      <c r="A909" s="98"/>
    </row>
    <row r="910" spans="1:1" ht="14.25" customHeight="1" x14ac:dyDescent="0.35">
      <c r="A910" s="98"/>
    </row>
    <row r="911" spans="1:1" ht="14.25" customHeight="1" x14ac:dyDescent="0.35">
      <c r="A911" s="98"/>
    </row>
    <row r="912" spans="1:1" ht="14.25" customHeight="1" x14ac:dyDescent="0.35">
      <c r="A912" s="98"/>
    </row>
    <row r="913" spans="1:1" ht="14.25" customHeight="1" x14ac:dyDescent="0.35">
      <c r="A913" s="98"/>
    </row>
    <row r="914" spans="1:1" ht="14.25" customHeight="1" x14ac:dyDescent="0.35">
      <c r="A914" s="98"/>
    </row>
    <row r="915" spans="1:1" ht="14.25" customHeight="1" x14ac:dyDescent="0.35">
      <c r="A915" s="98"/>
    </row>
    <row r="916" spans="1:1" ht="14.25" customHeight="1" x14ac:dyDescent="0.35">
      <c r="A916" s="98"/>
    </row>
    <row r="917" spans="1:1" ht="14.25" customHeight="1" x14ac:dyDescent="0.35">
      <c r="A917" s="98"/>
    </row>
    <row r="918" spans="1:1" ht="14.25" customHeight="1" x14ac:dyDescent="0.35">
      <c r="A918" s="98"/>
    </row>
    <row r="919" spans="1:1" ht="14.25" customHeight="1" x14ac:dyDescent="0.35">
      <c r="A919" s="98"/>
    </row>
    <row r="920" spans="1:1" ht="14.25" customHeight="1" x14ac:dyDescent="0.35">
      <c r="A920" s="98"/>
    </row>
    <row r="921" spans="1:1" ht="14.25" customHeight="1" x14ac:dyDescent="0.35">
      <c r="A921" s="98"/>
    </row>
    <row r="922" spans="1:1" ht="14.25" customHeight="1" x14ac:dyDescent="0.35">
      <c r="A922" s="98"/>
    </row>
    <row r="923" spans="1:1" ht="14.25" customHeight="1" x14ac:dyDescent="0.35">
      <c r="A923" s="98"/>
    </row>
    <row r="924" spans="1:1" ht="14.25" customHeight="1" x14ac:dyDescent="0.35">
      <c r="A924" s="98"/>
    </row>
    <row r="925" spans="1:1" ht="14.25" customHeight="1" x14ac:dyDescent="0.35">
      <c r="A925" s="98"/>
    </row>
    <row r="926" spans="1:1" ht="14.25" customHeight="1" x14ac:dyDescent="0.35">
      <c r="A926" s="98"/>
    </row>
    <row r="927" spans="1:1" ht="14.25" customHeight="1" x14ac:dyDescent="0.35">
      <c r="A927" s="98"/>
    </row>
    <row r="928" spans="1:1" ht="14.25" customHeight="1" x14ac:dyDescent="0.35">
      <c r="A928" s="98"/>
    </row>
    <row r="929" spans="1:1" ht="14.25" customHeight="1" x14ac:dyDescent="0.35">
      <c r="A929" s="98"/>
    </row>
    <row r="930" spans="1:1" ht="14.25" customHeight="1" x14ac:dyDescent="0.35">
      <c r="A930" s="98"/>
    </row>
    <row r="931" spans="1:1" ht="14.25" customHeight="1" x14ac:dyDescent="0.35">
      <c r="A931" s="98"/>
    </row>
    <row r="932" spans="1:1" ht="14.25" customHeight="1" x14ac:dyDescent="0.35">
      <c r="A932" s="98"/>
    </row>
    <row r="933" spans="1:1" ht="14.25" customHeight="1" x14ac:dyDescent="0.35">
      <c r="A933" s="98"/>
    </row>
    <row r="934" spans="1:1" ht="14.25" customHeight="1" x14ac:dyDescent="0.35">
      <c r="A934" s="98"/>
    </row>
    <row r="935" spans="1:1" ht="14.25" customHeight="1" x14ac:dyDescent="0.35">
      <c r="A935" s="98"/>
    </row>
    <row r="936" spans="1:1" ht="14.25" customHeight="1" x14ac:dyDescent="0.35">
      <c r="A936" s="98"/>
    </row>
    <row r="937" spans="1:1" ht="14.25" customHeight="1" x14ac:dyDescent="0.35">
      <c r="A937" s="98"/>
    </row>
    <row r="938" spans="1:1" ht="14.25" customHeight="1" x14ac:dyDescent="0.35">
      <c r="A938" s="98"/>
    </row>
    <row r="939" spans="1:1" ht="14.25" customHeight="1" x14ac:dyDescent="0.35">
      <c r="A939" s="98"/>
    </row>
    <row r="940" spans="1:1" ht="14.25" customHeight="1" x14ac:dyDescent="0.35">
      <c r="A940" s="98"/>
    </row>
    <row r="941" spans="1:1" ht="14.25" customHeight="1" x14ac:dyDescent="0.35">
      <c r="A941" s="98"/>
    </row>
    <row r="942" spans="1:1" ht="14.25" customHeight="1" x14ac:dyDescent="0.35">
      <c r="A942" s="98"/>
    </row>
    <row r="943" spans="1:1" ht="14.25" customHeight="1" x14ac:dyDescent="0.35">
      <c r="A943" s="98"/>
    </row>
    <row r="944" spans="1:1" ht="14.25" customHeight="1" x14ac:dyDescent="0.35">
      <c r="A944" s="98"/>
    </row>
    <row r="945" spans="1:1" ht="14.25" customHeight="1" x14ac:dyDescent="0.35">
      <c r="A945" s="98"/>
    </row>
    <row r="946" spans="1:1" ht="14.25" customHeight="1" x14ac:dyDescent="0.35">
      <c r="A946" s="98"/>
    </row>
    <row r="947" spans="1:1" ht="14.25" customHeight="1" x14ac:dyDescent="0.35">
      <c r="A947" s="98"/>
    </row>
    <row r="948" spans="1:1" ht="14.25" customHeight="1" x14ac:dyDescent="0.35">
      <c r="A948" s="98"/>
    </row>
    <row r="949" spans="1:1" ht="14.25" customHeight="1" x14ac:dyDescent="0.35">
      <c r="A949" s="98"/>
    </row>
    <row r="950" spans="1:1" ht="14.25" customHeight="1" x14ac:dyDescent="0.35">
      <c r="A950" s="98"/>
    </row>
    <row r="951" spans="1:1" ht="14.25" customHeight="1" x14ac:dyDescent="0.35">
      <c r="A951" s="98"/>
    </row>
    <row r="952" spans="1:1" ht="14.25" customHeight="1" x14ac:dyDescent="0.35">
      <c r="A952" s="98"/>
    </row>
    <row r="953" spans="1:1" ht="14.25" customHeight="1" x14ac:dyDescent="0.35">
      <c r="A953" s="98"/>
    </row>
    <row r="954" spans="1:1" ht="14.25" customHeight="1" x14ac:dyDescent="0.35">
      <c r="A954" s="98"/>
    </row>
    <row r="955" spans="1:1" ht="14.25" customHeight="1" x14ac:dyDescent="0.35">
      <c r="A955" s="98"/>
    </row>
    <row r="956" spans="1:1" ht="14.25" customHeight="1" x14ac:dyDescent="0.35">
      <c r="A956" s="98"/>
    </row>
    <row r="957" spans="1:1" ht="14.25" customHeight="1" x14ac:dyDescent="0.35">
      <c r="A957" s="98"/>
    </row>
    <row r="958" spans="1:1" ht="14.25" customHeight="1" x14ac:dyDescent="0.35">
      <c r="A958" s="98"/>
    </row>
    <row r="959" spans="1:1" ht="14.25" customHeight="1" x14ac:dyDescent="0.35">
      <c r="A959" s="98"/>
    </row>
    <row r="960" spans="1:1" ht="14.25" customHeight="1" x14ac:dyDescent="0.35">
      <c r="A960" s="98"/>
    </row>
    <row r="961" spans="1:1" ht="14.25" customHeight="1" x14ac:dyDescent="0.35">
      <c r="A961" s="98"/>
    </row>
    <row r="962" spans="1:1" ht="14.25" customHeight="1" x14ac:dyDescent="0.35">
      <c r="A962" s="98"/>
    </row>
    <row r="963" spans="1:1" ht="14.25" customHeight="1" x14ac:dyDescent="0.35">
      <c r="A963" s="98"/>
    </row>
    <row r="964" spans="1:1" ht="14.25" customHeight="1" x14ac:dyDescent="0.35">
      <c r="A964" s="98"/>
    </row>
    <row r="965" spans="1:1" ht="14.25" customHeight="1" x14ac:dyDescent="0.35">
      <c r="A965" s="98"/>
    </row>
    <row r="966" spans="1:1" ht="14.25" customHeight="1" x14ac:dyDescent="0.35">
      <c r="A966" s="98"/>
    </row>
    <row r="967" spans="1:1" ht="14.25" customHeight="1" x14ac:dyDescent="0.35">
      <c r="A967" s="98"/>
    </row>
    <row r="968" spans="1:1" ht="14.25" customHeight="1" x14ac:dyDescent="0.35">
      <c r="A968" s="98"/>
    </row>
    <row r="969" spans="1:1" ht="14.25" customHeight="1" x14ac:dyDescent="0.35">
      <c r="A969" s="98"/>
    </row>
    <row r="970" spans="1:1" ht="14.25" customHeight="1" x14ac:dyDescent="0.35">
      <c r="A970" s="98"/>
    </row>
    <row r="971" spans="1:1" ht="14.25" customHeight="1" x14ac:dyDescent="0.35">
      <c r="A971" s="98"/>
    </row>
    <row r="972" spans="1:1" ht="14.25" customHeight="1" x14ac:dyDescent="0.35">
      <c r="A972" s="98"/>
    </row>
    <row r="973" spans="1:1" ht="14.25" customHeight="1" x14ac:dyDescent="0.35">
      <c r="A973" s="98"/>
    </row>
    <row r="974" spans="1:1" ht="14.25" customHeight="1" x14ac:dyDescent="0.35">
      <c r="A974" s="98"/>
    </row>
    <row r="975" spans="1:1" ht="14.25" customHeight="1" x14ac:dyDescent="0.35">
      <c r="A975" s="98"/>
    </row>
    <row r="976" spans="1:1" ht="14.25" customHeight="1" x14ac:dyDescent="0.35">
      <c r="A976" s="98"/>
    </row>
    <row r="977" spans="1:1" ht="14.25" customHeight="1" x14ac:dyDescent="0.35">
      <c r="A977" s="98"/>
    </row>
    <row r="978" spans="1:1" ht="14.25" customHeight="1" x14ac:dyDescent="0.35">
      <c r="A978" s="98"/>
    </row>
    <row r="979" spans="1:1" ht="14.25" customHeight="1" x14ac:dyDescent="0.35">
      <c r="A979" s="98"/>
    </row>
    <row r="980" spans="1:1" ht="14.25" customHeight="1" x14ac:dyDescent="0.35">
      <c r="A980" s="98"/>
    </row>
    <row r="981" spans="1:1" ht="14.25" customHeight="1" x14ac:dyDescent="0.35">
      <c r="A981" s="98"/>
    </row>
    <row r="982" spans="1:1" ht="14.25" customHeight="1" x14ac:dyDescent="0.35">
      <c r="A982" s="98"/>
    </row>
    <row r="983" spans="1:1" ht="14.25" customHeight="1" x14ac:dyDescent="0.35">
      <c r="A983" s="98"/>
    </row>
    <row r="984" spans="1:1" ht="14.25" customHeight="1" x14ac:dyDescent="0.35">
      <c r="A984" s="98"/>
    </row>
    <row r="985" spans="1:1" ht="14.25" customHeight="1" x14ac:dyDescent="0.35">
      <c r="A985" s="98"/>
    </row>
    <row r="986" spans="1:1" ht="14.25" customHeight="1" x14ac:dyDescent="0.35">
      <c r="A986" s="98"/>
    </row>
    <row r="987" spans="1:1" ht="14.25" customHeight="1" x14ac:dyDescent="0.35">
      <c r="A987" s="98"/>
    </row>
    <row r="988" spans="1:1" ht="14.25" customHeight="1" x14ac:dyDescent="0.35">
      <c r="A988" s="98"/>
    </row>
    <row r="989" spans="1:1" ht="14.25" customHeight="1" x14ac:dyDescent="0.35">
      <c r="A989" s="98"/>
    </row>
    <row r="990" spans="1:1" ht="14.25" customHeight="1" x14ac:dyDescent="0.35">
      <c r="A990" s="98"/>
    </row>
    <row r="991" spans="1:1" ht="14.25" customHeight="1" x14ac:dyDescent="0.35">
      <c r="A991" s="98"/>
    </row>
    <row r="992" spans="1:1" ht="14.25" customHeight="1" x14ac:dyDescent="0.35">
      <c r="A992" s="98"/>
    </row>
    <row r="993" spans="1:1" ht="14.25" customHeight="1" x14ac:dyDescent="0.35">
      <c r="A993" s="98"/>
    </row>
    <row r="994" spans="1:1" ht="14.25" customHeight="1" x14ac:dyDescent="0.35">
      <c r="A994" s="98"/>
    </row>
    <row r="995" spans="1:1" ht="14.25" customHeight="1" x14ac:dyDescent="0.35">
      <c r="A995" s="98"/>
    </row>
    <row r="996" spans="1:1" ht="14.25" customHeight="1" x14ac:dyDescent="0.35">
      <c r="A996" s="98"/>
    </row>
    <row r="997" spans="1:1" ht="14.25" customHeight="1" x14ac:dyDescent="0.35">
      <c r="A997" s="98"/>
    </row>
    <row r="998" spans="1:1" ht="14.25" customHeight="1" x14ac:dyDescent="0.35">
      <c r="A998" s="98"/>
    </row>
    <row r="999" spans="1:1" ht="14.25" customHeight="1" x14ac:dyDescent="0.35">
      <c r="A999" s="98"/>
    </row>
    <row r="1000" spans="1:1" ht="14.25" customHeight="1" x14ac:dyDescent="0.35">
      <c r="A1000" s="98"/>
    </row>
  </sheetData>
  <mergeCells count="1">
    <mergeCell ref="A6:A27"/>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1F0C8"/>
  </sheetPr>
  <dimension ref="A1:Z1000"/>
  <sheetViews>
    <sheetView showGridLines="0" workbookViewId="0"/>
  </sheetViews>
  <sheetFormatPr defaultColWidth="12.6328125" defaultRowHeight="15" customHeight="1" x14ac:dyDescent="0.35"/>
  <cols>
    <col min="1" max="1" width="25.6328125" customWidth="1"/>
    <col min="2" max="2" width="11.08984375" customWidth="1"/>
    <col min="3" max="3" width="3.453125" customWidth="1"/>
    <col min="4" max="4" width="12.36328125" customWidth="1"/>
    <col min="5" max="5" width="16.453125" customWidth="1"/>
    <col min="6" max="6" width="13.453125" customWidth="1"/>
    <col min="7" max="7" width="11.36328125" customWidth="1"/>
    <col min="8" max="8" width="10.453125" customWidth="1"/>
    <col min="9" max="9" width="10" customWidth="1"/>
    <col min="10" max="10" width="3.453125" customWidth="1"/>
    <col min="11" max="11" width="21.36328125" customWidth="1"/>
    <col min="12" max="12" width="11.90625" customWidth="1"/>
    <col min="13" max="13" width="12.6328125" customWidth="1"/>
    <col min="14" max="14" width="10.90625" customWidth="1"/>
    <col min="15" max="15" width="32.08984375" customWidth="1"/>
    <col min="16" max="16" width="12.90625" customWidth="1"/>
    <col min="17" max="17" width="10.453125" customWidth="1"/>
    <col min="18" max="18" width="32.36328125" customWidth="1"/>
    <col min="19" max="19" width="10.90625" customWidth="1"/>
    <col min="20" max="26" width="10.453125" customWidth="1"/>
  </cols>
  <sheetData>
    <row r="1" spans="1:26" ht="48.75" customHeight="1" x14ac:dyDescent="0.6">
      <c r="A1" s="133"/>
      <c r="B1" s="134"/>
      <c r="C1" s="135" t="s">
        <v>97</v>
      </c>
      <c r="D1" s="135"/>
      <c r="E1" s="136"/>
      <c r="F1" s="136"/>
      <c r="G1" s="136"/>
      <c r="H1" s="136"/>
      <c r="I1" s="136"/>
      <c r="J1" s="136"/>
      <c r="K1" s="136"/>
      <c r="L1" s="136"/>
      <c r="M1" s="136"/>
      <c r="N1" s="136"/>
      <c r="O1" s="136"/>
      <c r="P1" s="136"/>
      <c r="Q1" s="136"/>
      <c r="R1" s="136"/>
      <c r="S1" s="136"/>
      <c r="T1" s="136"/>
      <c r="U1" s="136"/>
      <c r="V1" s="136"/>
      <c r="W1" s="136"/>
      <c r="X1" s="136"/>
      <c r="Y1" s="136"/>
      <c r="Z1" s="136"/>
    </row>
    <row r="2" spans="1:26" ht="14.25" customHeight="1" x14ac:dyDescent="0.35">
      <c r="A2" s="137"/>
    </row>
    <row r="3" spans="1:26" ht="14.25" customHeight="1" x14ac:dyDescent="0.35">
      <c r="A3" s="137"/>
      <c r="C3" s="62" t="s">
        <v>98</v>
      </c>
    </row>
    <row r="4" spans="1:26" ht="14.25" customHeight="1" x14ac:dyDescent="0.35">
      <c r="A4" s="137"/>
      <c r="K4" s="385" t="s">
        <v>99</v>
      </c>
      <c r="L4" s="376"/>
      <c r="M4" s="386">
        <f>M22</f>
        <v>0</v>
      </c>
      <c r="O4" s="387" t="s">
        <v>100</v>
      </c>
      <c r="P4" s="389">
        <f>P22</f>
        <v>0</v>
      </c>
      <c r="R4" s="390" t="s">
        <v>101</v>
      </c>
      <c r="S4" s="391">
        <f>S14</f>
        <v>0</v>
      </c>
    </row>
    <row r="5" spans="1:26" ht="14.25" customHeight="1" x14ac:dyDescent="0.35">
      <c r="A5" s="138" t="s">
        <v>51</v>
      </c>
      <c r="D5" s="139" t="s">
        <v>99</v>
      </c>
      <c r="E5" s="139"/>
      <c r="F5" s="140" t="s">
        <v>102</v>
      </c>
      <c r="K5" s="377"/>
      <c r="L5" s="355"/>
      <c r="M5" s="373"/>
      <c r="O5" s="388"/>
      <c r="P5" s="373"/>
      <c r="R5" s="388"/>
      <c r="S5" s="373"/>
    </row>
    <row r="6" spans="1:26" ht="14.25" customHeight="1" x14ac:dyDescent="0.35">
      <c r="A6" s="392"/>
      <c r="D6" s="141" t="s">
        <v>100</v>
      </c>
      <c r="E6" s="141"/>
      <c r="F6" s="140" t="s">
        <v>102</v>
      </c>
      <c r="K6" s="142" t="s">
        <v>71</v>
      </c>
      <c r="L6" s="143" t="s">
        <v>103</v>
      </c>
      <c r="M6" s="144" t="s">
        <v>104</v>
      </c>
      <c r="O6" s="145" t="s">
        <v>105</v>
      </c>
      <c r="P6" s="146" t="s">
        <v>104</v>
      </c>
      <c r="R6" s="370" t="s">
        <v>106</v>
      </c>
      <c r="S6" s="372"/>
    </row>
    <row r="7" spans="1:26" ht="14.25" customHeight="1" x14ac:dyDescent="0.35">
      <c r="A7" s="361"/>
      <c r="D7" s="147" t="s">
        <v>101</v>
      </c>
      <c r="E7" s="147"/>
      <c r="F7" s="140" t="s">
        <v>102</v>
      </c>
      <c r="K7" s="148" t="s">
        <v>107</v>
      </c>
      <c r="L7" s="93" t="s">
        <v>108</v>
      </c>
      <c r="M7" s="149"/>
      <c r="O7" s="148" t="s">
        <v>109</v>
      </c>
      <c r="P7" s="149"/>
      <c r="R7" s="371"/>
      <c r="S7" s="373"/>
    </row>
    <row r="8" spans="1:26" ht="14.25" customHeight="1" x14ac:dyDescent="0.35">
      <c r="A8" s="361"/>
      <c r="F8" s="122"/>
      <c r="K8" s="148" t="s">
        <v>110</v>
      </c>
      <c r="L8" s="93" t="s">
        <v>108</v>
      </c>
      <c r="M8" s="149"/>
      <c r="O8" s="148" t="s">
        <v>111</v>
      </c>
      <c r="P8" s="149"/>
      <c r="R8" s="150" t="s">
        <v>112</v>
      </c>
      <c r="S8" s="151" t="s">
        <v>104</v>
      </c>
    </row>
    <row r="9" spans="1:26" ht="14.25" customHeight="1" x14ac:dyDescent="0.35">
      <c r="A9" s="361"/>
      <c r="K9" s="148" t="s">
        <v>113</v>
      </c>
      <c r="L9" s="93" t="s">
        <v>108</v>
      </c>
      <c r="M9" s="149"/>
      <c r="O9" s="148" t="s">
        <v>114</v>
      </c>
      <c r="P9" s="149"/>
      <c r="R9" s="148" t="s">
        <v>30</v>
      </c>
      <c r="S9" s="110">
        <f>'Cost of Goods Sold'!D35*'Investment Required'!$S$6/12</f>
        <v>0</v>
      </c>
    </row>
    <row r="10" spans="1:26" ht="14.25" customHeight="1" x14ac:dyDescent="0.35">
      <c r="A10" s="361"/>
      <c r="D10" s="374" t="s">
        <v>115</v>
      </c>
      <c r="E10" s="375"/>
      <c r="F10" s="376"/>
      <c r="G10" s="378">
        <f>M22+P22+S14</f>
        <v>0</v>
      </c>
      <c r="H10" s="379"/>
      <c r="K10" s="148" t="s">
        <v>116</v>
      </c>
      <c r="L10" s="93" t="s">
        <v>108</v>
      </c>
      <c r="M10" s="149"/>
      <c r="O10" s="148" t="s">
        <v>117</v>
      </c>
      <c r="P10" s="149"/>
      <c r="R10" s="152" t="s">
        <v>32</v>
      </c>
      <c r="S10" s="110">
        <f>'R&amp;D'!D27*'Investment Required'!$S$6/12</f>
        <v>0</v>
      </c>
    </row>
    <row r="11" spans="1:26" ht="14.25" customHeight="1" x14ac:dyDescent="0.35">
      <c r="A11" s="361"/>
      <c r="D11" s="377"/>
      <c r="E11" s="354"/>
      <c r="F11" s="355"/>
      <c r="G11" s="353"/>
      <c r="H11" s="380"/>
      <c r="K11" s="148" t="s">
        <v>118</v>
      </c>
      <c r="L11" s="93" t="s">
        <v>108</v>
      </c>
      <c r="M11" s="149"/>
      <c r="O11" s="153" t="s">
        <v>119</v>
      </c>
      <c r="P11" s="149"/>
      <c r="R11" s="152" t="s">
        <v>35</v>
      </c>
      <c r="S11" s="110">
        <f>'G&amp;A'!D28*'Investment Required'!$S$6/12</f>
        <v>0</v>
      </c>
    </row>
    <row r="12" spans="1:26" ht="14.25" customHeight="1" x14ac:dyDescent="0.35">
      <c r="A12" s="361"/>
      <c r="D12" s="154"/>
      <c r="E12" s="381" t="s">
        <v>120</v>
      </c>
      <c r="F12" s="349"/>
      <c r="G12" s="382">
        <f>M22+P22</f>
        <v>0</v>
      </c>
      <c r="H12" s="383"/>
      <c r="K12" s="148" t="s">
        <v>121</v>
      </c>
      <c r="L12" s="93" t="s">
        <v>122</v>
      </c>
      <c r="M12" s="149"/>
      <c r="O12" s="155"/>
      <c r="P12" s="149"/>
      <c r="R12" s="152" t="s">
        <v>37</v>
      </c>
      <c r="S12" s="110">
        <f>'Selling &amp; Distribution'!D26*'Investment Required'!$S$6/12</f>
        <v>0</v>
      </c>
    </row>
    <row r="13" spans="1:26" ht="14.25" customHeight="1" x14ac:dyDescent="0.35">
      <c r="A13" s="361"/>
      <c r="D13" s="156"/>
      <c r="E13" s="384" t="s">
        <v>123</v>
      </c>
      <c r="F13" s="349"/>
      <c r="G13" s="382">
        <f>S14</f>
        <v>0</v>
      </c>
      <c r="H13" s="383"/>
      <c r="K13" s="148" t="s">
        <v>124</v>
      </c>
      <c r="L13" s="93" t="s">
        <v>122</v>
      </c>
      <c r="M13" s="149"/>
      <c r="O13" s="155"/>
      <c r="P13" s="149"/>
      <c r="R13" s="152" t="s">
        <v>42</v>
      </c>
      <c r="S13" s="110">
        <f>'Other OPEX'!D25*'Investment Required'!$S$6/12</f>
        <v>0</v>
      </c>
    </row>
    <row r="14" spans="1:26" ht="14.25" customHeight="1" x14ac:dyDescent="0.35">
      <c r="A14" s="361"/>
      <c r="D14" s="157"/>
      <c r="E14" s="158"/>
      <c r="F14" s="158"/>
      <c r="G14" s="158"/>
      <c r="H14" s="159"/>
      <c r="K14" s="148" t="s">
        <v>125</v>
      </c>
      <c r="L14" s="93" t="s">
        <v>122</v>
      </c>
      <c r="M14" s="149"/>
      <c r="O14" s="155"/>
      <c r="P14" s="149"/>
      <c r="R14" s="160" t="s">
        <v>126</v>
      </c>
      <c r="S14" s="161">
        <f>SUM(S9:S13)</f>
        <v>0</v>
      </c>
    </row>
    <row r="15" spans="1:26" ht="14.25" customHeight="1" x14ac:dyDescent="0.35">
      <c r="A15" s="361"/>
      <c r="K15" s="148" t="s">
        <v>127</v>
      </c>
      <c r="L15" s="93" t="s">
        <v>108</v>
      </c>
      <c r="M15" s="149"/>
      <c r="O15" s="155"/>
      <c r="P15" s="149"/>
      <c r="R15" s="162" t="s">
        <v>128</v>
      </c>
    </row>
    <row r="16" spans="1:26" ht="14.25" customHeight="1" x14ac:dyDescent="0.35">
      <c r="A16" s="361"/>
      <c r="D16" s="163" t="s">
        <v>129</v>
      </c>
      <c r="E16" s="164"/>
      <c r="F16" s="164"/>
      <c r="G16" s="164"/>
      <c r="H16" s="165"/>
      <c r="K16" s="153" t="s">
        <v>119</v>
      </c>
      <c r="L16" s="166"/>
      <c r="M16" s="149"/>
      <c r="O16" s="155"/>
      <c r="P16" s="149"/>
      <c r="R16" s="162" t="s">
        <v>130</v>
      </c>
    </row>
    <row r="17" spans="1:16" ht="14.25" customHeight="1" x14ac:dyDescent="0.35">
      <c r="A17" s="361"/>
      <c r="D17" s="167" t="s">
        <v>131</v>
      </c>
      <c r="E17" s="168" t="s">
        <v>132</v>
      </c>
      <c r="F17" s="168" t="s">
        <v>133</v>
      </c>
      <c r="G17" s="169" t="s">
        <v>134</v>
      </c>
      <c r="H17" s="170" t="s">
        <v>135</v>
      </c>
      <c r="I17" s="61"/>
      <c r="K17" s="155"/>
      <c r="L17" s="166"/>
      <c r="M17" s="149"/>
      <c r="O17" s="155"/>
      <c r="P17" s="149"/>
    </row>
    <row r="18" spans="1:16" ht="14.25" customHeight="1" x14ac:dyDescent="0.35">
      <c r="A18" s="361"/>
      <c r="D18" s="148"/>
      <c r="F18" s="171"/>
      <c r="G18" s="10"/>
      <c r="H18" s="172" t="str">
        <f t="shared" ref="H18:H25" si="0">IF(G18=0,"",G18/$G$26)</f>
        <v/>
      </c>
      <c r="K18" s="155"/>
      <c r="L18" s="166"/>
      <c r="M18" s="149"/>
      <c r="O18" s="155"/>
      <c r="P18" s="149"/>
    </row>
    <row r="19" spans="1:16" ht="14.25" customHeight="1" x14ac:dyDescent="0.35">
      <c r="A19" s="361"/>
      <c r="D19" s="148"/>
      <c r="F19" s="173"/>
      <c r="G19" s="10"/>
      <c r="H19" s="172" t="str">
        <f t="shared" si="0"/>
        <v/>
      </c>
      <c r="K19" s="155"/>
      <c r="L19" s="166"/>
      <c r="M19" s="149"/>
      <c r="O19" s="155"/>
      <c r="P19" s="149"/>
    </row>
    <row r="20" spans="1:16" ht="14.25" customHeight="1" x14ac:dyDescent="0.35">
      <c r="A20" s="361"/>
      <c r="D20" s="148"/>
      <c r="F20" s="174"/>
      <c r="G20" s="10"/>
      <c r="H20" s="172" t="str">
        <f t="shared" si="0"/>
        <v/>
      </c>
      <c r="K20" s="155"/>
      <c r="L20" s="166"/>
      <c r="M20" s="149"/>
      <c r="O20" s="155"/>
      <c r="P20" s="149"/>
    </row>
    <row r="21" spans="1:16" ht="14.25" customHeight="1" x14ac:dyDescent="0.35">
      <c r="A21" s="361"/>
      <c r="D21" s="148"/>
      <c r="F21" s="174"/>
      <c r="G21" s="10"/>
      <c r="H21" s="172" t="str">
        <f t="shared" si="0"/>
        <v/>
      </c>
      <c r="K21" s="155"/>
      <c r="L21" s="166"/>
      <c r="M21" s="149"/>
      <c r="O21" s="155"/>
      <c r="P21" s="149"/>
    </row>
    <row r="22" spans="1:16" ht="14.25" customHeight="1" x14ac:dyDescent="0.35">
      <c r="A22" s="361"/>
      <c r="D22" s="148"/>
      <c r="F22" s="85"/>
      <c r="H22" s="172" t="str">
        <f t="shared" si="0"/>
        <v/>
      </c>
      <c r="K22" s="160" t="s">
        <v>126</v>
      </c>
      <c r="L22" s="175"/>
      <c r="M22" s="161">
        <f>SUM(M7:M21)</f>
        <v>0</v>
      </c>
      <c r="O22" s="160" t="s">
        <v>126</v>
      </c>
      <c r="P22" s="161">
        <f>SUM(P7:P21)</f>
        <v>0</v>
      </c>
    </row>
    <row r="23" spans="1:16" ht="14.25" customHeight="1" x14ac:dyDescent="0.35">
      <c r="A23" s="361"/>
      <c r="D23" s="148"/>
      <c r="F23" s="85"/>
      <c r="H23" s="172" t="str">
        <f t="shared" si="0"/>
        <v/>
      </c>
    </row>
    <row r="24" spans="1:16" ht="14.25" customHeight="1" x14ac:dyDescent="0.35">
      <c r="A24" s="361"/>
      <c r="D24" s="148"/>
      <c r="F24" s="85"/>
      <c r="H24" s="172" t="str">
        <f t="shared" si="0"/>
        <v/>
      </c>
    </row>
    <row r="25" spans="1:16" ht="14.25" customHeight="1" x14ac:dyDescent="0.35">
      <c r="A25" s="361"/>
      <c r="D25" s="148"/>
      <c r="F25" s="85"/>
      <c r="H25" s="172" t="str">
        <f t="shared" si="0"/>
        <v/>
      </c>
    </row>
    <row r="26" spans="1:16" ht="14.25" customHeight="1" x14ac:dyDescent="0.35">
      <c r="A26" s="361"/>
      <c r="D26" s="160" t="s">
        <v>126</v>
      </c>
      <c r="E26" s="175"/>
      <c r="F26" s="175"/>
      <c r="G26" s="176">
        <f>SUM(G18:G25)</f>
        <v>0</v>
      </c>
      <c r="H26" s="177"/>
      <c r="I26" s="93" t="str">
        <f>IF(G26&gt;=G10,"You have acquired the right amount of investment for your business! ✅","You have not acquired the right amount of investment for your business yet! ❌")</f>
        <v>You have acquired the right amount of investment for your business! ✅</v>
      </c>
    </row>
    <row r="27" spans="1:16" ht="14.25" customHeight="1" x14ac:dyDescent="0.35">
      <c r="A27" s="362"/>
    </row>
    <row r="28" spans="1:16" ht="14.25" customHeight="1" x14ac:dyDescent="0.35">
      <c r="A28" s="137"/>
    </row>
    <row r="29" spans="1:16" ht="27.75" customHeight="1" x14ac:dyDescent="0.35">
      <c r="A29" s="137"/>
      <c r="D29" s="178" t="s">
        <v>136</v>
      </c>
      <c r="E29" s="10"/>
      <c r="F29" s="10"/>
      <c r="G29" s="10"/>
      <c r="H29" s="10"/>
    </row>
    <row r="30" spans="1:16" ht="14.25" customHeight="1" x14ac:dyDescent="0.35">
      <c r="A30" s="137"/>
      <c r="E30" s="179">
        <f>IF('Set Up Your Model'!$Q$36="","Year 1",'Set Up Your Model'!$Q$36)</f>
        <v>2025</v>
      </c>
      <c r="F30" s="179">
        <f>IF('Set Up Your Model'!$R$36="","Year 2",'Set Up Your Model'!$R$36)</f>
        <v>2026</v>
      </c>
      <c r="G30" s="179">
        <f>IF('Set Up Your Model'!$S$36="","Year 3",'Set Up Your Model'!$S$36)</f>
        <v>2027</v>
      </c>
      <c r="H30" s="179">
        <f>IF('Set Up Your Model'!$T$36="","Year 4",'Set Up Your Model'!$T$36)</f>
        <v>2028</v>
      </c>
      <c r="I30" s="180">
        <f>IF('Set Up Your Model'!$U$36="","Year 5",'Set Up Your Model'!$U$36)</f>
        <v>2029</v>
      </c>
    </row>
    <row r="31" spans="1:16" ht="14.25" customHeight="1" x14ac:dyDescent="0.35">
      <c r="A31" s="137"/>
      <c r="D31" s="181" t="s">
        <v>137</v>
      </c>
      <c r="E31" s="182">
        <f>SUMIFS('Loan Payment Schedule'!$G:$G,'Loan Payment Schedule'!$E:$E,1)+SUMIFS('Loan Payment Schedule'!$O:$O,'Loan Payment Schedule'!$M:$M,1)+SUMIFS('Loan Payment Schedule'!$U:$U,'Loan Payment Schedule'!$S:$S,1)+SUMIFS('Loan Payment Schedule'!$AB:$AB,'Loan Payment Schedule'!$Z:$Z,1)+SUMIFS('Loan Payment Schedule'!$AI:$AI,'Loan Payment Schedule'!$AG:$AG,1)</f>
        <v>0</v>
      </c>
      <c r="F31" s="182">
        <f>SUMIFS('Loan Payment Schedule'!$G:$G,'Loan Payment Schedule'!$E:$E,2)+SUMIFS('Loan Payment Schedule'!$O:$O,'Loan Payment Schedule'!$M:$M,2)+SUMIFS('Loan Payment Schedule'!$U:$U,'Loan Payment Schedule'!$S:$S,2)+SUMIFS('Loan Payment Schedule'!$AB:$AB,'Loan Payment Schedule'!$Z:$Z,2)+SUMIFS('Loan Payment Schedule'!$AI:$AI,'Loan Payment Schedule'!$AG:$AG,2)</f>
        <v>0</v>
      </c>
      <c r="G31" s="182">
        <f>SUMIFS('Loan Payment Schedule'!$G:$G,'Loan Payment Schedule'!$E:$E,3)+SUMIFS('Loan Payment Schedule'!$O:$O,'Loan Payment Schedule'!$M:$M,3)+SUMIFS('Loan Payment Schedule'!$U:$U,'Loan Payment Schedule'!$S:$S,3)+SUMIFS('Loan Payment Schedule'!$AB:$AB,'Loan Payment Schedule'!$Z:$Z,3)+SUMIFS('Loan Payment Schedule'!$AI:$AI,'Loan Payment Schedule'!$AG:$AG,3)</f>
        <v>0</v>
      </c>
      <c r="H31" s="182">
        <f>SUMIFS('Loan Payment Schedule'!$G:$G,'Loan Payment Schedule'!$E:$E,4)+SUMIFS('Loan Payment Schedule'!$O:$O,'Loan Payment Schedule'!$M:$M,4)+SUMIFS('Loan Payment Schedule'!$U:$U,'Loan Payment Schedule'!$S:$S,4)+SUMIFS('Loan Payment Schedule'!$AB:$AB,'Loan Payment Schedule'!$Z:$Z,4)+SUMIFS('Loan Payment Schedule'!$AI:$AI,'Loan Payment Schedule'!$AG:$AG,4)</f>
        <v>0</v>
      </c>
      <c r="I31" s="183">
        <f>SUMIFS('Loan Payment Schedule'!$G:$G,'Loan Payment Schedule'!$E:$E,5)+SUMIFS('Loan Payment Schedule'!$O:$O,'Loan Payment Schedule'!$M:$M,5)+SUMIFS('Loan Payment Schedule'!$U:$U,'Loan Payment Schedule'!$S:$S,5)+SUMIFS('Loan Payment Schedule'!$AB:$AB,'Loan Payment Schedule'!$Z:$Z,5)+SUMIFS('Loan Payment Schedule'!$AI:$AI,'Loan Payment Schedule'!$AG:$AG,5)</f>
        <v>0</v>
      </c>
    </row>
    <row r="32" spans="1:16" ht="14.25" customHeight="1" x14ac:dyDescent="0.35">
      <c r="A32" s="137"/>
      <c r="D32" s="184" t="s">
        <v>138</v>
      </c>
      <c r="E32" s="185">
        <f>SUMIFS('Loan Payment Schedule'!$H:$H,'Loan Payment Schedule'!$E:$E,1)+SUMIFS('Loan Payment Schedule'!$P:$P,'Loan Payment Schedule'!$M:$M,1)+SUMIFS('Loan Payment Schedule'!$V:$V,'Loan Payment Schedule'!$S:$S,1)+SUMIFS('Loan Payment Schedule'!$AC:$AC,'Loan Payment Schedule'!$Z:$Z,1)+SUMIFS('Loan Payment Schedule'!$AJ:$AJ,'Loan Payment Schedule'!$AG:$AG,1)</f>
        <v>0</v>
      </c>
      <c r="F32" s="185">
        <f>SUMIFS('Loan Payment Schedule'!$H:$H,'Loan Payment Schedule'!$E:$E,2)+SUMIFS('Loan Payment Schedule'!$P:$P,'Loan Payment Schedule'!$M:$M,2)+SUMIFS('Loan Payment Schedule'!$V:$V,'Loan Payment Schedule'!$S:$S,2)+SUMIFS('Loan Payment Schedule'!$AC:$AC,'Loan Payment Schedule'!$Z:$Z,2)+SUMIFS('Loan Payment Schedule'!$AJ:$AJ,'Loan Payment Schedule'!$AG:$AG,2)</f>
        <v>0</v>
      </c>
      <c r="G32" s="185">
        <f>SUMIFS('Loan Payment Schedule'!$H:$H,'Loan Payment Schedule'!$E:$E,3)+SUMIFS('Loan Payment Schedule'!$P:$P,'Loan Payment Schedule'!$M:$M,3)+SUMIFS('Loan Payment Schedule'!$V:$V,'Loan Payment Schedule'!$S:$S,3)+SUMIFS('Loan Payment Schedule'!$AC:$AC,'Loan Payment Schedule'!$Z:$Z,3)+SUMIFS('Loan Payment Schedule'!$AJ:$AJ,'Loan Payment Schedule'!$AG:$AG,3)</f>
        <v>0</v>
      </c>
      <c r="H32" s="185">
        <f>SUMIFS('Loan Payment Schedule'!$H:$H,'Loan Payment Schedule'!$E:$E,4)+SUMIFS('Loan Payment Schedule'!$P:$P,'Loan Payment Schedule'!$M:$M,4)+SUMIFS('Loan Payment Schedule'!$V:$V,'Loan Payment Schedule'!$S:$S,4)+SUMIFS('Loan Payment Schedule'!$AC:$AC,'Loan Payment Schedule'!$Z:$Z,4)+SUMIFS('Loan Payment Schedule'!$AJ:$AJ,'Loan Payment Schedule'!$AG:$AG,4)</f>
        <v>0</v>
      </c>
      <c r="I32" s="186">
        <f>SUMIFS('Loan Payment Schedule'!$H:$H,'Loan Payment Schedule'!$E:$E,5)+SUMIFS('Loan Payment Schedule'!$P:$P,'Loan Payment Schedule'!$M:$M,5)+SUMIFS('Loan Payment Schedule'!$V:$V,'Loan Payment Schedule'!$S:$S,5)+SUMIFS('Loan Payment Schedule'!$AC:$AC,'Loan Payment Schedule'!$Z:$Z,5)+SUMIFS('Loan Payment Schedule'!$AJ:$AJ,'Loan Payment Schedule'!$AG:$AG,5)</f>
        <v>0</v>
      </c>
    </row>
    <row r="33" spans="1:1" ht="14.25" customHeight="1" x14ac:dyDescent="0.35">
      <c r="A33" s="137"/>
    </row>
    <row r="34" spans="1:1" ht="14.25" customHeight="1" x14ac:dyDescent="0.35">
      <c r="A34" s="137"/>
    </row>
    <row r="35" spans="1:1" ht="14.25" customHeight="1" x14ac:dyDescent="0.35">
      <c r="A35" s="137"/>
    </row>
    <row r="36" spans="1:1" ht="14.25" customHeight="1" x14ac:dyDescent="0.35">
      <c r="A36" s="137"/>
    </row>
    <row r="37" spans="1:1" ht="14.25" customHeight="1" x14ac:dyDescent="0.35">
      <c r="A37" s="137"/>
    </row>
    <row r="38" spans="1:1" ht="14.25" customHeight="1" x14ac:dyDescent="0.35">
      <c r="A38" s="137"/>
    </row>
    <row r="39" spans="1:1" ht="14.25" customHeight="1" x14ac:dyDescent="0.35">
      <c r="A39" s="137"/>
    </row>
    <row r="40" spans="1:1" ht="14.25" customHeight="1" x14ac:dyDescent="0.35">
      <c r="A40" s="137"/>
    </row>
    <row r="41" spans="1:1" ht="14.25" customHeight="1" x14ac:dyDescent="0.35">
      <c r="A41" s="137"/>
    </row>
    <row r="42" spans="1:1" ht="14.25" customHeight="1" x14ac:dyDescent="0.35">
      <c r="A42" s="137"/>
    </row>
    <row r="43" spans="1:1" ht="14.25" customHeight="1" x14ac:dyDescent="0.35">
      <c r="A43" s="137"/>
    </row>
    <row r="44" spans="1:1" ht="14.25" customHeight="1" x14ac:dyDescent="0.35">
      <c r="A44" s="137"/>
    </row>
    <row r="45" spans="1:1" ht="14.25" customHeight="1" x14ac:dyDescent="0.35">
      <c r="A45" s="137"/>
    </row>
    <row r="46" spans="1:1" ht="14.25" customHeight="1" x14ac:dyDescent="0.35">
      <c r="A46" s="137"/>
    </row>
    <row r="47" spans="1:1" ht="14.25" customHeight="1" x14ac:dyDescent="0.35">
      <c r="A47" s="137"/>
    </row>
    <row r="48" spans="1:1" ht="14.25" customHeight="1" x14ac:dyDescent="0.35">
      <c r="A48" s="137"/>
    </row>
    <row r="49" spans="1:1" ht="14.25" customHeight="1" x14ac:dyDescent="0.35">
      <c r="A49" s="137"/>
    </row>
    <row r="50" spans="1:1" ht="14.25" customHeight="1" x14ac:dyDescent="0.35">
      <c r="A50" s="137"/>
    </row>
    <row r="51" spans="1:1" ht="14.25" customHeight="1" x14ac:dyDescent="0.35">
      <c r="A51" s="137"/>
    </row>
    <row r="52" spans="1:1" ht="14.25" customHeight="1" x14ac:dyDescent="0.35">
      <c r="A52" s="137"/>
    </row>
    <row r="53" spans="1:1" ht="14.25" customHeight="1" x14ac:dyDescent="0.35">
      <c r="A53" s="137"/>
    </row>
    <row r="54" spans="1:1" ht="14.25" customHeight="1" x14ac:dyDescent="0.35">
      <c r="A54" s="137"/>
    </row>
    <row r="55" spans="1:1" ht="14.25" customHeight="1" x14ac:dyDescent="0.35">
      <c r="A55" s="137"/>
    </row>
    <row r="56" spans="1:1" ht="14.25" customHeight="1" x14ac:dyDescent="0.35">
      <c r="A56" s="137"/>
    </row>
    <row r="57" spans="1:1" ht="14.25" customHeight="1" x14ac:dyDescent="0.35">
      <c r="A57" s="137"/>
    </row>
    <row r="58" spans="1:1" ht="14.25" customHeight="1" x14ac:dyDescent="0.35">
      <c r="A58" s="137"/>
    </row>
    <row r="59" spans="1:1" ht="14.25" customHeight="1" x14ac:dyDescent="0.35">
      <c r="A59" s="137"/>
    </row>
    <row r="60" spans="1:1" ht="14.25" customHeight="1" x14ac:dyDescent="0.35">
      <c r="A60" s="137"/>
    </row>
    <row r="61" spans="1:1" ht="14.25" customHeight="1" x14ac:dyDescent="0.35">
      <c r="A61" s="137"/>
    </row>
    <row r="62" spans="1:1" ht="14.25" customHeight="1" x14ac:dyDescent="0.35">
      <c r="A62" s="137"/>
    </row>
    <row r="63" spans="1:1" ht="14.25" customHeight="1" x14ac:dyDescent="0.35">
      <c r="A63" s="137"/>
    </row>
    <row r="64" spans="1:1" ht="14.25" customHeight="1" x14ac:dyDescent="0.35">
      <c r="A64" s="137"/>
    </row>
    <row r="65" spans="1:1" ht="14.25" customHeight="1" x14ac:dyDescent="0.35">
      <c r="A65" s="137"/>
    </row>
    <row r="66" spans="1:1" ht="14.25" customHeight="1" x14ac:dyDescent="0.35">
      <c r="A66" s="137"/>
    </row>
    <row r="67" spans="1:1" ht="14.25" customHeight="1" x14ac:dyDescent="0.35">
      <c r="A67" s="137"/>
    </row>
    <row r="68" spans="1:1" ht="14.25" customHeight="1" x14ac:dyDescent="0.35">
      <c r="A68" s="137"/>
    </row>
    <row r="69" spans="1:1" ht="14.25" customHeight="1" x14ac:dyDescent="0.35">
      <c r="A69" s="137"/>
    </row>
    <row r="70" spans="1:1" ht="14.25" customHeight="1" x14ac:dyDescent="0.35">
      <c r="A70" s="137"/>
    </row>
    <row r="71" spans="1:1" ht="14.25" customHeight="1" x14ac:dyDescent="0.35">
      <c r="A71" s="137"/>
    </row>
    <row r="72" spans="1:1" ht="14.25" customHeight="1" x14ac:dyDescent="0.35">
      <c r="A72" s="137"/>
    </row>
    <row r="73" spans="1:1" ht="14.25" customHeight="1" x14ac:dyDescent="0.35">
      <c r="A73" s="137"/>
    </row>
    <row r="74" spans="1:1" ht="14.25" customHeight="1" x14ac:dyDescent="0.35">
      <c r="A74" s="137"/>
    </row>
    <row r="75" spans="1:1" ht="14.25" customHeight="1" x14ac:dyDescent="0.35">
      <c r="A75" s="137"/>
    </row>
    <row r="76" spans="1:1" ht="14.25" customHeight="1" x14ac:dyDescent="0.35">
      <c r="A76" s="137"/>
    </row>
    <row r="77" spans="1:1" ht="14.25" customHeight="1" x14ac:dyDescent="0.35">
      <c r="A77" s="137"/>
    </row>
    <row r="78" spans="1:1" ht="14.25" customHeight="1" x14ac:dyDescent="0.35">
      <c r="A78" s="137"/>
    </row>
    <row r="79" spans="1:1" ht="14.25" customHeight="1" x14ac:dyDescent="0.35">
      <c r="A79" s="137"/>
    </row>
    <row r="80" spans="1:1" ht="14.25" customHeight="1" x14ac:dyDescent="0.35">
      <c r="A80" s="137"/>
    </row>
    <row r="81" spans="1:1" ht="14.25" customHeight="1" x14ac:dyDescent="0.35">
      <c r="A81" s="137"/>
    </row>
    <row r="82" spans="1:1" ht="14.25" customHeight="1" x14ac:dyDescent="0.35">
      <c r="A82" s="137"/>
    </row>
    <row r="83" spans="1:1" ht="14.25" customHeight="1" x14ac:dyDescent="0.35">
      <c r="A83" s="137"/>
    </row>
    <row r="84" spans="1:1" ht="14.25" customHeight="1" x14ac:dyDescent="0.35">
      <c r="A84" s="137"/>
    </row>
    <row r="85" spans="1:1" ht="14.25" customHeight="1" x14ac:dyDescent="0.35">
      <c r="A85" s="137"/>
    </row>
    <row r="86" spans="1:1" ht="14.25" customHeight="1" x14ac:dyDescent="0.35">
      <c r="A86" s="137"/>
    </row>
    <row r="87" spans="1:1" ht="14.25" customHeight="1" x14ac:dyDescent="0.35">
      <c r="A87" s="137"/>
    </row>
    <row r="88" spans="1:1" ht="14.25" customHeight="1" x14ac:dyDescent="0.35">
      <c r="A88" s="137"/>
    </row>
    <row r="89" spans="1:1" ht="14.25" customHeight="1" x14ac:dyDescent="0.35">
      <c r="A89" s="137"/>
    </row>
    <row r="90" spans="1:1" ht="14.25" customHeight="1" x14ac:dyDescent="0.35">
      <c r="A90" s="137"/>
    </row>
    <row r="91" spans="1:1" ht="14.25" customHeight="1" x14ac:dyDescent="0.35">
      <c r="A91" s="137"/>
    </row>
    <row r="92" spans="1:1" ht="14.25" customHeight="1" x14ac:dyDescent="0.35">
      <c r="A92" s="137"/>
    </row>
    <row r="93" spans="1:1" ht="14.25" customHeight="1" x14ac:dyDescent="0.35">
      <c r="A93" s="137"/>
    </row>
    <row r="94" spans="1:1" ht="14.25" customHeight="1" x14ac:dyDescent="0.35">
      <c r="A94" s="137"/>
    </row>
    <row r="95" spans="1:1" ht="14.25" customHeight="1" x14ac:dyDescent="0.35">
      <c r="A95" s="137"/>
    </row>
    <row r="96" spans="1:1" ht="14.25" customHeight="1" x14ac:dyDescent="0.35">
      <c r="A96" s="137"/>
    </row>
    <row r="97" spans="1:1" ht="14.25" customHeight="1" x14ac:dyDescent="0.35">
      <c r="A97" s="137"/>
    </row>
    <row r="98" spans="1:1" ht="14.25" customHeight="1" x14ac:dyDescent="0.35">
      <c r="A98" s="137"/>
    </row>
    <row r="99" spans="1:1" ht="14.25" customHeight="1" x14ac:dyDescent="0.35">
      <c r="A99" s="137"/>
    </row>
    <row r="100" spans="1:1" ht="14.25" customHeight="1" x14ac:dyDescent="0.35">
      <c r="A100" s="137"/>
    </row>
    <row r="101" spans="1:1" ht="14.25" customHeight="1" x14ac:dyDescent="0.35">
      <c r="A101" s="137"/>
    </row>
    <row r="102" spans="1:1" ht="14.25" customHeight="1" x14ac:dyDescent="0.35">
      <c r="A102" s="137"/>
    </row>
    <row r="103" spans="1:1" ht="14.25" customHeight="1" x14ac:dyDescent="0.35">
      <c r="A103" s="137"/>
    </row>
    <row r="104" spans="1:1" ht="14.25" customHeight="1" x14ac:dyDescent="0.35">
      <c r="A104" s="137"/>
    </row>
    <row r="105" spans="1:1" ht="14.25" customHeight="1" x14ac:dyDescent="0.35">
      <c r="A105" s="137"/>
    </row>
    <row r="106" spans="1:1" ht="14.25" customHeight="1" x14ac:dyDescent="0.35">
      <c r="A106" s="137"/>
    </row>
    <row r="107" spans="1:1" ht="14.25" customHeight="1" x14ac:dyDescent="0.35">
      <c r="A107" s="137"/>
    </row>
    <row r="108" spans="1:1" ht="14.25" customHeight="1" x14ac:dyDescent="0.35">
      <c r="A108" s="137"/>
    </row>
    <row r="109" spans="1:1" ht="14.25" customHeight="1" x14ac:dyDescent="0.35">
      <c r="A109" s="137"/>
    </row>
    <row r="110" spans="1:1" ht="14.25" customHeight="1" x14ac:dyDescent="0.35">
      <c r="A110" s="137"/>
    </row>
    <row r="111" spans="1:1" ht="14.25" customHeight="1" x14ac:dyDescent="0.35">
      <c r="A111" s="137"/>
    </row>
    <row r="112" spans="1:1" ht="14.25" customHeight="1" x14ac:dyDescent="0.35">
      <c r="A112" s="137"/>
    </row>
    <row r="113" spans="1:1" ht="14.25" customHeight="1" x14ac:dyDescent="0.35">
      <c r="A113" s="137"/>
    </row>
    <row r="114" spans="1:1" ht="14.25" customHeight="1" x14ac:dyDescent="0.35">
      <c r="A114" s="137"/>
    </row>
    <row r="115" spans="1:1" ht="14.25" customHeight="1" x14ac:dyDescent="0.35">
      <c r="A115" s="137"/>
    </row>
    <row r="116" spans="1:1" ht="14.25" customHeight="1" x14ac:dyDescent="0.35">
      <c r="A116" s="137"/>
    </row>
    <row r="117" spans="1:1" ht="14.25" customHeight="1" x14ac:dyDescent="0.35">
      <c r="A117" s="137"/>
    </row>
    <row r="118" spans="1:1" ht="14.25" customHeight="1" x14ac:dyDescent="0.35">
      <c r="A118" s="137"/>
    </row>
    <row r="119" spans="1:1" ht="14.25" customHeight="1" x14ac:dyDescent="0.35">
      <c r="A119" s="137"/>
    </row>
    <row r="120" spans="1:1" ht="14.25" customHeight="1" x14ac:dyDescent="0.35">
      <c r="A120" s="137"/>
    </row>
    <row r="121" spans="1:1" ht="14.25" customHeight="1" x14ac:dyDescent="0.35">
      <c r="A121" s="137"/>
    </row>
    <row r="122" spans="1:1" ht="14.25" customHeight="1" x14ac:dyDescent="0.35">
      <c r="A122" s="137"/>
    </row>
    <row r="123" spans="1:1" ht="14.25" customHeight="1" x14ac:dyDescent="0.35">
      <c r="A123" s="137"/>
    </row>
    <row r="124" spans="1:1" ht="14.25" customHeight="1" x14ac:dyDescent="0.35">
      <c r="A124" s="137"/>
    </row>
    <row r="125" spans="1:1" ht="14.25" customHeight="1" x14ac:dyDescent="0.35">
      <c r="A125" s="137"/>
    </row>
    <row r="126" spans="1:1" ht="14.25" customHeight="1" x14ac:dyDescent="0.35">
      <c r="A126" s="137"/>
    </row>
    <row r="127" spans="1:1" ht="14.25" customHeight="1" x14ac:dyDescent="0.35">
      <c r="A127" s="137"/>
    </row>
    <row r="128" spans="1:1" ht="14.25" customHeight="1" x14ac:dyDescent="0.35">
      <c r="A128" s="137"/>
    </row>
    <row r="129" spans="1:1" ht="14.25" customHeight="1" x14ac:dyDescent="0.35">
      <c r="A129" s="137"/>
    </row>
    <row r="130" spans="1:1" ht="14.25" customHeight="1" x14ac:dyDescent="0.35">
      <c r="A130" s="137"/>
    </row>
    <row r="131" spans="1:1" ht="14.25" customHeight="1" x14ac:dyDescent="0.35">
      <c r="A131" s="137"/>
    </row>
    <row r="132" spans="1:1" ht="14.25" customHeight="1" x14ac:dyDescent="0.35">
      <c r="A132" s="137"/>
    </row>
    <row r="133" spans="1:1" ht="14.25" customHeight="1" x14ac:dyDescent="0.35">
      <c r="A133" s="137"/>
    </row>
    <row r="134" spans="1:1" ht="14.25" customHeight="1" x14ac:dyDescent="0.35">
      <c r="A134" s="137"/>
    </row>
    <row r="135" spans="1:1" ht="14.25" customHeight="1" x14ac:dyDescent="0.35">
      <c r="A135" s="137"/>
    </row>
    <row r="136" spans="1:1" ht="14.25" customHeight="1" x14ac:dyDescent="0.35">
      <c r="A136" s="137"/>
    </row>
    <row r="137" spans="1:1" ht="14.25" customHeight="1" x14ac:dyDescent="0.35">
      <c r="A137" s="137"/>
    </row>
    <row r="138" spans="1:1" ht="14.25" customHeight="1" x14ac:dyDescent="0.35">
      <c r="A138" s="137"/>
    </row>
    <row r="139" spans="1:1" ht="14.25" customHeight="1" x14ac:dyDescent="0.35">
      <c r="A139" s="137"/>
    </row>
    <row r="140" spans="1:1" ht="14.25" customHeight="1" x14ac:dyDescent="0.35">
      <c r="A140" s="137"/>
    </row>
    <row r="141" spans="1:1" ht="14.25" customHeight="1" x14ac:dyDescent="0.35">
      <c r="A141" s="137"/>
    </row>
    <row r="142" spans="1:1" ht="14.25" customHeight="1" x14ac:dyDescent="0.35">
      <c r="A142" s="137"/>
    </row>
    <row r="143" spans="1:1" ht="14.25" customHeight="1" x14ac:dyDescent="0.35">
      <c r="A143" s="137"/>
    </row>
    <row r="144" spans="1:1" ht="14.25" customHeight="1" x14ac:dyDescent="0.35">
      <c r="A144" s="137"/>
    </row>
    <row r="145" spans="1:1" ht="14.25" customHeight="1" x14ac:dyDescent="0.35">
      <c r="A145" s="137"/>
    </row>
    <row r="146" spans="1:1" ht="14.25" customHeight="1" x14ac:dyDescent="0.35">
      <c r="A146" s="137"/>
    </row>
    <row r="147" spans="1:1" ht="14.25" customHeight="1" x14ac:dyDescent="0.35">
      <c r="A147" s="137"/>
    </row>
    <row r="148" spans="1:1" ht="14.25" customHeight="1" x14ac:dyDescent="0.35">
      <c r="A148" s="137"/>
    </row>
    <row r="149" spans="1:1" ht="14.25" customHeight="1" x14ac:dyDescent="0.35">
      <c r="A149" s="137"/>
    </row>
    <row r="150" spans="1:1" ht="14.25" customHeight="1" x14ac:dyDescent="0.35">
      <c r="A150" s="137"/>
    </row>
    <row r="151" spans="1:1" ht="14.25" customHeight="1" x14ac:dyDescent="0.35">
      <c r="A151" s="137"/>
    </row>
    <row r="152" spans="1:1" ht="14.25" customHeight="1" x14ac:dyDescent="0.35">
      <c r="A152" s="137"/>
    </row>
    <row r="153" spans="1:1" ht="14.25" customHeight="1" x14ac:dyDescent="0.35">
      <c r="A153" s="137"/>
    </row>
    <row r="154" spans="1:1" ht="14.25" customHeight="1" x14ac:dyDescent="0.35">
      <c r="A154" s="137"/>
    </row>
    <row r="155" spans="1:1" ht="14.25" customHeight="1" x14ac:dyDescent="0.35">
      <c r="A155" s="137"/>
    </row>
    <row r="156" spans="1:1" ht="14.25" customHeight="1" x14ac:dyDescent="0.35">
      <c r="A156" s="137"/>
    </row>
    <row r="157" spans="1:1" ht="14.25" customHeight="1" x14ac:dyDescent="0.35">
      <c r="A157" s="137"/>
    </row>
    <row r="158" spans="1:1" ht="14.25" customHeight="1" x14ac:dyDescent="0.35">
      <c r="A158" s="137"/>
    </row>
    <row r="159" spans="1:1" ht="14.25" customHeight="1" x14ac:dyDescent="0.35">
      <c r="A159" s="137"/>
    </row>
    <row r="160" spans="1:1" ht="14.25" customHeight="1" x14ac:dyDescent="0.35">
      <c r="A160" s="137"/>
    </row>
    <row r="161" spans="1:1" ht="14.25" customHeight="1" x14ac:dyDescent="0.35">
      <c r="A161" s="137"/>
    </row>
    <row r="162" spans="1:1" ht="14.25" customHeight="1" x14ac:dyDescent="0.35">
      <c r="A162" s="137"/>
    </row>
    <row r="163" spans="1:1" ht="14.25" customHeight="1" x14ac:dyDescent="0.35">
      <c r="A163" s="137"/>
    </row>
    <row r="164" spans="1:1" ht="14.25" customHeight="1" x14ac:dyDescent="0.35">
      <c r="A164" s="137"/>
    </row>
    <row r="165" spans="1:1" ht="14.25" customHeight="1" x14ac:dyDescent="0.35">
      <c r="A165" s="137"/>
    </row>
    <row r="166" spans="1:1" ht="14.25" customHeight="1" x14ac:dyDescent="0.35">
      <c r="A166" s="137"/>
    </row>
    <row r="167" spans="1:1" ht="14.25" customHeight="1" x14ac:dyDescent="0.35">
      <c r="A167" s="137"/>
    </row>
    <row r="168" spans="1:1" ht="14.25" customHeight="1" x14ac:dyDescent="0.35">
      <c r="A168" s="137"/>
    </row>
    <row r="169" spans="1:1" ht="14.25" customHeight="1" x14ac:dyDescent="0.35">
      <c r="A169" s="137"/>
    </row>
    <row r="170" spans="1:1" ht="14.25" customHeight="1" x14ac:dyDescent="0.35">
      <c r="A170" s="137"/>
    </row>
    <row r="171" spans="1:1" ht="14.25" customHeight="1" x14ac:dyDescent="0.35">
      <c r="A171" s="137"/>
    </row>
    <row r="172" spans="1:1" ht="14.25" customHeight="1" x14ac:dyDescent="0.35">
      <c r="A172" s="137"/>
    </row>
    <row r="173" spans="1:1" ht="14.25" customHeight="1" x14ac:dyDescent="0.35">
      <c r="A173" s="137"/>
    </row>
    <row r="174" spans="1:1" ht="14.25" customHeight="1" x14ac:dyDescent="0.35">
      <c r="A174" s="137"/>
    </row>
    <row r="175" spans="1:1" ht="14.25" customHeight="1" x14ac:dyDescent="0.35">
      <c r="A175" s="137"/>
    </row>
    <row r="176" spans="1:1" ht="14.25" customHeight="1" x14ac:dyDescent="0.35">
      <c r="A176" s="137"/>
    </row>
    <row r="177" spans="1:1" ht="14.25" customHeight="1" x14ac:dyDescent="0.35">
      <c r="A177" s="137"/>
    </row>
    <row r="178" spans="1:1" ht="14.25" customHeight="1" x14ac:dyDescent="0.35">
      <c r="A178" s="137"/>
    </row>
    <row r="179" spans="1:1" ht="14.25" customHeight="1" x14ac:dyDescent="0.35">
      <c r="A179" s="137"/>
    </row>
    <row r="180" spans="1:1" ht="14.25" customHeight="1" x14ac:dyDescent="0.35">
      <c r="A180" s="137"/>
    </row>
    <row r="181" spans="1:1" ht="14.25" customHeight="1" x14ac:dyDescent="0.35">
      <c r="A181" s="137"/>
    </row>
    <row r="182" spans="1:1" ht="14.25" customHeight="1" x14ac:dyDescent="0.35">
      <c r="A182" s="137"/>
    </row>
    <row r="183" spans="1:1" ht="14.25" customHeight="1" x14ac:dyDescent="0.35">
      <c r="A183" s="137"/>
    </row>
    <row r="184" spans="1:1" ht="14.25" customHeight="1" x14ac:dyDescent="0.35">
      <c r="A184" s="137"/>
    </row>
    <row r="185" spans="1:1" ht="14.25" customHeight="1" x14ac:dyDescent="0.35">
      <c r="A185" s="137"/>
    </row>
    <row r="186" spans="1:1" ht="14.25" customHeight="1" x14ac:dyDescent="0.35">
      <c r="A186" s="137"/>
    </row>
    <row r="187" spans="1:1" ht="14.25" customHeight="1" x14ac:dyDescent="0.35">
      <c r="A187" s="137"/>
    </row>
    <row r="188" spans="1:1" ht="14.25" customHeight="1" x14ac:dyDescent="0.35">
      <c r="A188" s="137"/>
    </row>
    <row r="189" spans="1:1" ht="14.25" customHeight="1" x14ac:dyDescent="0.35">
      <c r="A189" s="137"/>
    </row>
    <row r="190" spans="1:1" ht="14.25" customHeight="1" x14ac:dyDescent="0.35">
      <c r="A190" s="137"/>
    </row>
    <row r="191" spans="1:1" ht="14.25" customHeight="1" x14ac:dyDescent="0.35">
      <c r="A191" s="137"/>
    </row>
    <row r="192" spans="1:1" ht="14.25" customHeight="1" x14ac:dyDescent="0.35">
      <c r="A192" s="137"/>
    </row>
    <row r="193" spans="1:1" ht="14.25" customHeight="1" x14ac:dyDescent="0.35">
      <c r="A193" s="137"/>
    </row>
    <row r="194" spans="1:1" ht="14.25" customHeight="1" x14ac:dyDescent="0.35">
      <c r="A194" s="137"/>
    </row>
    <row r="195" spans="1:1" ht="14.25" customHeight="1" x14ac:dyDescent="0.35">
      <c r="A195" s="137"/>
    </row>
    <row r="196" spans="1:1" ht="14.25" customHeight="1" x14ac:dyDescent="0.35">
      <c r="A196" s="137"/>
    </row>
    <row r="197" spans="1:1" ht="14.25" customHeight="1" x14ac:dyDescent="0.35">
      <c r="A197" s="137"/>
    </row>
    <row r="198" spans="1:1" ht="14.25" customHeight="1" x14ac:dyDescent="0.35">
      <c r="A198" s="137"/>
    </row>
    <row r="199" spans="1:1" ht="14.25" customHeight="1" x14ac:dyDescent="0.35">
      <c r="A199" s="137"/>
    </row>
    <row r="200" spans="1:1" ht="14.25" customHeight="1" x14ac:dyDescent="0.35">
      <c r="A200" s="137"/>
    </row>
    <row r="201" spans="1:1" ht="14.25" customHeight="1" x14ac:dyDescent="0.35">
      <c r="A201" s="137"/>
    </row>
    <row r="202" spans="1:1" ht="14.25" customHeight="1" x14ac:dyDescent="0.35">
      <c r="A202" s="137"/>
    </row>
    <row r="203" spans="1:1" ht="14.25" customHeight="1" x14ac:dyDescent="0.35">
      <c r="A203" s="137"/>
    </row>
    <row r="204" spans="1:1" ht="14.25" customHeight="1" x14ac:dyDescent="0.35">
      <c r="A204" s="137"/>
    </row>
    <row r="205" spans="1:1" ht="14.25" customHeight="1" x14ac:dyDescent="0.35">
      <c r="A205" s="137"/>
    </row>
    <row r="206" spans="1:1" ht="14.25" customHeight="1" x14ac:dyDescent="0.35">
      <c r="A206" s="137"/>
    </row>
    <row r="207" spans="1:1" ht="14.25" customHeight="1" x14ac:dyDescent="0.35">
      <c r="A207" s="137"/>
    </row>
    <row r="208" spans="1:1" ht="14.25" customHeight="1" x14ac:dyDescent="0.35">
      <c r="A208" s="137"/>
    </row>
    <row r="209" spans="1:1" ht="14.25" customHeight="1" x14ac:dyDescent="0.35">
      <c r="A209" s="137"/>
    </row>
    <row r="210" spans="1:1" ht="14.25" customHeight="1" x14ac:dyDescent="0.35">
      <c r="A210" s="137"/>
    </row>
    <row r="211" spans="1:1" ht="14.25" customHeight="1" x14ac:dyDescent="0.35">
      <c r="A211" s="137"/>
    </row>
    <row r="212" spans="1:1" ht="14.25" customHeight="1" x14ac:dyDescent="0.35">
      <c r="A212" s="137"/>
    </row>
    <row r="213" spans="1:1" ht="14.25" customHeight="1" x14ac:dyDescent="0.35">
      <c r="A213" s="137"/>
    </row>
    <row r="214" spans="1:1" ht="14.25" customHeight="1" x14ac:dyDescent="0.35">
      <c r="A214" s="137"/>
    </row>
    <row r="215" spans="1:1" ht="14.25" customHeight="1" x14ac:dyDescent="0.35">
      <c r="A215" s="137"/>
    </row>
    <row r="216" spans="1:1" ht="14.25" customHeight="1" x14ac:dyDescent="0.35">
      <c r="A216" s="137"/>
    </row>
    <row r="217" spans="1:1" ht="14.25" customHeight="1" x14ac:dyDescent="0.35">
      <c r="A217" s="137"/>
    </row>
    <row r="218" spans="1:1" ht="14.25" customHeight="1" x14ac:dyDescent="0.35">
      <c r="A218" s="137"/>
    </row>
    <row r="219" spans="1:1" ht="14.25" customHeight="1" x14ac:dyDescent="0.35">
      <c r="A219" s="137"/>
    </row>
    <row r="220" spans="1:1" ht="14.25" customHeight="1" x14ac:dyDescent="0.35">
      <c r="A220" s="137"/>
    </row>
    <row r="221" spans="1:1" ht="14.25" customHeight="1" x14ac:dyDescent="0.35">
      <c r="A221" s="137"/>
    </row>
    <row r="222" spans="1:1" ht="14.25" customHeight="1" x14ac:dyDescent="0.35">
      <c r="A222" s="137"/>
    </row>
    <row r="223" spans="1:1" ht="14.25" customHeight="1" x14ac:dyDescent="0.35">
      <c r="A223" s="137"/>
    </row>
    <row r="224" spans="1:1" ht="14.25" customHeight="1" x14ac:dyDescent="0.35">
      <c r="A224" s="137"/>
    </row>
    <row r="225" spans="1:1" ht="14.25" customHeight="1" x14ac:dyDescent="0.35">
      <c r="A225" s="137"/>
    </row>
    <row r="226" spans="1:1" ht="14.25" customHeight="1" x14ac:dyDescent="0.35">
      <c r="A226" s="137"/>
    </row>
    <row r="227" spans="1:1" ht="14.25" customHeight="1" x14ac:dyDescent="0.35">
      <c r="A227" s="137"/>
    </row>
    <row r="228" spans="1:1" ht="14.25" customHeight="1" x14ac:dyDescent="0.35">
      <c r="A228" s="137"/>
    </row>
    <row r="229" spans="1:1" ht="14.25" customHeight="1" x14ac:dyDescent="0.35">
      <c r="A229" s="137"/>
    </row>
    <row r="230" spans="1:1" ht="14.25" customHeight="1" x14ac:dyDescent="0.35">
      <c r="A230" s="137"/>
    </row>
    <row r="231" spans="1:1" ht="14.25" customHeight="1" x14ac:dyDescent="0.35">
      <c r="A231" s="137"/>
    </row>
    <row r="232" spans="1:1" ht="14.25" customHeight="1" x14ac:dyDescent="0.35">
      <c r="A232" s="137"/>
    </row>
    <row r="233" spans="1:1" ht="14.25" customHeight="1" x14ac:dyDescent="0.35">
      <c r="A233" s="137"/>
    </row>
    <row r="234" spans="1:1" ht="14.25" customHeight="1" x14ac:dyDescent="0.35">
      <c r="A234" s="137"/>
    </row>
    <row r="235" spans="1:1" ht="14.25" customHeight="1" x14ac:dyDescent="0.35">
      <c r="A235" s="137"/>
    </row>
    <row r="236" spans="1:1" ht="14.25" customHeight="1" x14ac:dyDescent="0.35">
      <c r="A236" s="137"/>
    </row>
    <row r="237" spans="1:1" ht="14.25" customHeight="1" x14ac:dyDescent="0.35">
      <c r="A237" s="137"/>
    </row>
    <row r="238" spans="1:1" ht="14.25" customHeight="1" x14ac:dyDescent="0.35">
      <c r="A238" s="137"/>
    </row>
    <row r="239" spans="1:1" ht="14.25" customHeight="1" x14ac:dyDescent="0.35">
      <c r="A239" s="137"/>
    </row>
    <row r="240" spans="1:1" ht="14.25" customHeight="1" x14ac:dyDescent="0.35">
      <c r="A240" s="137"/>
    </row>
    <row r="241" spans="1:1" ht="14.25" customHeight="1" x14ac:dyDescent="0.35">
      <c r="A241" s="137"/>
    </row>
    <row r="242" spans="1:1" ht="14.25" customHeight="1" x14ac:dyDescent="0.35">
      <c r="A242" s="137"/>
    </row>
    <row r="243" spans="1:1" ht="14.25" customHeight="1" x14ac:dyDescent="0.35">
      <c r="A243" s="137"/>
    </row>
    <row r="244" spans="1:1" ht="14.25" customHeight="1" x14ac:dyDescent="0.35">
      <c r="A244" s="137"/>
    </row>
    <row r="245" spans="1:1" ht="14.25" customHeight="1" x14ac:dyDescent="0.35">
      <c r="A245" s="137"/>
    </row>
    <row r="246" spans="1:1" ht="14.25" customHeight="1" x14ac:dyDescent="0.35">
      <c r="A246" s="137"/>
    </row>
    <row r="247" spans="1:1" ht="14.25" customHeight="1" x14ac:dyDescent="0.35">
      <c r="A247" s="137"/>
    </row>
    <row r="248" spans="1:1" ht="14.25" customHeight="1" x14ac:dyDescent="0.35">
      <c r="A248" s="137"/>
    </row>
    <row r="249" spans="1:1" ht="14.25" customHeight="1" x14ac:dyDescent="0.35">
      <c r="A249" s="137"/>
    </row>
    <row r="250" spans="1:1" ht="14.25" customHeight="1" x14ac:dyDescent="0.35">
      <c r="A250" s="137"/>
    </row>
    <row r="251" spans="1:1" ht="14.25" customHeight="1" x14ac:dyDescent="0.35">
      <c r="A251" s="137"/>
    </row>
    <row r="252" spans="1:1" ht="14.25" customHeight="1" x14ac:dyDescent="0.35">
      <c r="A252" s="137"/>
    </row>
    <row r="253" spans="1:1" ht="14.25" customHeight="1" x14ac:dyDescent="0.35">
      <c r="A253" s="137"/>
    </row>
    <row r="254" spans="1:1" ht="14.25" customHeight="1" x14ac:dyDescent="0.35">
      <c r="A254" s="137"/>
    </row>
    <row r="255" spans="1:1" ht="14.25" customHeight="1" x14ac:dyDescent="0.35">
      <c r="A255" s="137"/>
    </row>
    <row r="256" spans="1:1" ht="14.25" customHeight="1" x14ac:dyDescent="0.35">
      <c r="A256" s="137"/>
    </row>
    <row r="257" spans="1:1" ht="14.25" customHeight="1" x14ac:dyDescent="0.35">
      <c r="A257" s="137"/>
    </row>
    <row r="258" spans="1:1" ht="14.25" customHeight="1" x14ac:dyDescent="0.35">
      <c r="A258" s="137"/>
    </row>
    <row r="259" spans="1:1" ht="14.25" customHeight="1" x14ac:dyDescent="0.35">
      <c r="A259" s="137"/>
    </row>
    <row r="260" spans="1:1" ht="14.25" customHeight="1" x14ac:dyDescent="0.35">
      <c r="A260" s="137"/>
    </row>
    <row r="261" spans="1:1" ht="14.25" customHeight="1" x14ac:dyDescent="0.35">
      <c r="A261" s="137"/>
    </row>
    <row r="262" spans="1:1" ht="14.25" customHeight="1" x14ac:dyDescent="0.35">
      <c r="A262" s="137"/>
    </row>
    <row r="263" spans="1:1" ht="14.25" customHeight="1" x14ac:dyDescent="0.35">
      <c r="A263" s="137"/>
    </row>
    <row r="264" spans="1:1" ht="14.25" customHeight="1" x14ac:dyDescent="0.35">
      <c r="A264" s="137"/>
    </row>
    <row r="265" spans="1:1" ht="14.25" customHeight="1" x14ac:dyDescent="0.35">
      <c r="A265" s="137"/>
    </row>
    <row r="266" spans="1:1" ht="14.25" customHeight="1" x14ac:dyDescent="0.35">
      <c r="A266" s="137"/>
    </row>
    <row r="267" spans="1:1" ht="14.25" customHeight="1" x14ac:dyDescent="0.35">
      <c r="A267" s="137"/>
    </row>
    <row r="268" spans="1:1" ht="14.25" customHeight="1" x14ac:dyDescent="0.35">
      <c r="A268" s="137"/>
    </row>
    <row r="269" spans="1:1" ht="14.25" customHeight="1" x14ac:dyDescent="0.35">
      <c r="A269" s="137"/>
    </row>
    <row r="270" spans="1:1" ht="14.25" customHeight="1" x14ac:dyDescent="0.35">
      <c r="A270" s="137"/>
    </row>
    <row r="271" spans="1:1" ht="14.25" customHeight="1" x14ac:dyDescent="0.35">
      <c r="A271" s="137"/>
    </row>
    <row r="272" spans="1:1" ht="14.25" customHeight="1" x14ac:dyDescent="0.35">
      <c r="A272" s="137"/>
    </row>
    <row r="273" spans="1:1" ht="14.25" customHeight="1" x14ac:dyDescent="0.35">
      <c r="A273" s="137"/>
    </row>
    <row r="274" spans="1:1" ht="14.25" customHeight="1" x14ac:dyDescent="0.35">
      <c r="A274" s="137"/>
    </row>
    <row r="275" spans="1:1" ht="14.25" customHeight="1" x14ac:dyDescent="0.35">
      <c r="A275" s="137"/>
    </row>
    <row r="276" spans="1:1" ht="14.25" customHeight="1" x14ac:dyDescent="0.35">
      <c r="A276" s="137"/>
    </row>
    <row r="277" spans="1:1" ht="14.25" customHeight="1" x14ac:dyDescent="0.35">
      <c r="A277" s="137"/>
    </row>
    <row r="278" spans="1:1" ht="14.25" customHeight="1" x14ac:dyDescent="0.35">
      <c r="A278" s="137"/>
    </row>
    <row r="279" spans="1:1" ht="14.25" customHeight="1" x14ac:dyDescent="0.35">
      <c r="A279" s="137"/>
    </row>
    <row r="280" spans="1:1" ht="14.25" customHeight="1" x14ac:dyDescent="0.35">
      <c r="A280" s="137"/>
    </row>
    <row r="281" spans="1:1" ht="14.25" customHeight="1" x14ac:dyDescent="0.35">
      <c r="A281" s="137"/>
    </row>
    <row r="282" spans="1:1" ht="14.25" customHeight="1" x14ac:dyDescent="0.35">
      <c r="A282" s="137"/>
    </row>
    <row r="283" spans="1:1" ht="14.25" customHeight="1" x14ac:dyDescent="0.35">
      <c r="A283" s="137"/>
    </row>
    <row r="284" spans="1:1" ht="14.25" customHeight="1" x14ac:dyDescent="0.35">
      <c r="A284" s="137"/>
    </row>
    <row r="285" spans="1:1" ht="14.25" customHeight="1" x14ac:dyDescent="0.35">
      <c r="A285" s="137"/>
    </row>
    <row r="286" spans="1:1" ht="14.25" customHeight="1" x14ac:dyDescent="0.35">
      <c r="A286" s="137"/>
    </row>
    <row r="287" spans="1:1" ht="14.25" customHeight="1" x14ac:dyDescent="0.35">
      <c r="A287" s="137"/>
    </row>
    <row r="288" spans="1:1" ht="14.25" customHeight="1" x14ac:dyDescent="0.35">
      <c r="A288" s="137"/>
    </row>
    <row r="289" spans="1:1" ht="14.25" customHeight="1" x14ac:dyDescent="0.35">
      <c r="A289" s="137"/>
    </row>
    <row r="290" spans="1:1" ht="14.25" customHeight="1" x14ac:dyDescent="0.35">
      <c r="A290" s="137"/>
    </row>
    <row r="291" spans="1:1" ht="14.25" customHeight="1" x14ac:dyDescent="0.35">
      <c r="A291" s="137"/>
    </row>
    <row r="292" spans="1:1" ht="14.25" customHeight="1" x14ac:dyDescent="0.35">
      <c r="A292" s="137"/>
    </row>
    <row r="293" spans="1:1" ht="14.25" customHeight="1" x14ac:dyDescent="0.35">
      <c r="A293" s="137"/>
    </row>
    <row r="294" spans="1:1" ht="14.25" customHeight="1" x14ac:dyDescent="0.35">
      <c r="A294" s="137"/>
    </row>
    <row r="295" spans="1:1" ht="14.25" customHeight="1" x14ac:dyDescent="0.35">
      <c r="A295" s="137"/>
    </row>
    <row r="296" spans="1:1" ht="14.25" customHeight="1" x14ac:dyDescent="0.35">
      <c r="A296" s="137"/>
    </row>
    <row r="297" spans="1:1" ht="14.25" customHeight="1" x14ac:dyDescent="0.35">
      <c r="A297" s="137"/>
    </row>
    <row r="298" spans="1:1" ht="14.25" customHeight="1" x14ac:dyDescent="0.35">
      <c r="A298" s="137"/>
    </row>
    <row r="299" spans="1:1" ht="14.25" customHeight="1" x14ac:dyDescent="0.35">
      <c r="A299" s="137"/>
    </row>
    <row r="300" spans="1:1" ht="14.25" customHeight="1" x14ac:dyDescent="0.35">
      <c r="A300" s="137"/>
    </row>
    <row r="301" spans="1:1" ht="14.25" customHeight="1" x14ac:dyDescent="0.35">
      <c r="A301" s="137"/>
    </row>
    <row r="302" spans="1:1" ht="14.25" customHeight="1" x14ac:dyDescent="0.35">
      <c r="A302" s="137"/>
    </row>
    <row r="303" spans="1:1" ht="14.25" customHeight="1" x14ac:dyDescent="0.35">
      <c r="A303" s="137"/>
    </row>
    <row r="304" spans="1:1" ht="14.25" customHeight="1" x14ac:dyDescent="0.35">
      <c r="A304" s="137"/>
    </row>
    <row r="305" spans="1:1" ht="14.25" customHeight="1" x14ac:dyDescent="0.35">
      <c r="A305" s="137"/>
    </row>
    <row r="306" spans="1:1" ht="14.25" customHeight="1" x14ac:dyDescent="0.35">
      <c r="A306" s="137"/>
    </row>
    <row r="307" spans="1:1" ht="14.25" customHeight="1" x14ac:dyDescent="0.35">
      <c r="A307" s="137"/>
    </row>
    <row r="308" spans="1:1" ht="14.25" customHeight="1" x14ac:dyDescent="0.35">
      <c r="A308" s="137"/>
    </row>
    <row r="309" spans="1:1" ht="14.25" customHeight="1" x14ac:dyDescent="0.35">
      <c r="A309" s="137"/>
    </row>
    <row r="310" spans="1:1" ht="14.25" customHeight="1" x14ac:dyDescent="0.35">
      <c r="A310" s="137"/>
    </row>
    <row r="311" spans="1:1" ht="14.25" customHeight="1" x14ac:dyDescent="0.35">
      <c r="A311" s="137"/>
    </row>
    <row r="312" spans="1:1" ht="14.25" customHeight="1" x14ac:dyDescent="0.35">
      <c r="A312" s="137"/>
    </row>
    <row r="313" spans="1:1" ht="14.25" customHeight="1" x14ac:dyDescent="0.35">
      <c r="A313" s="137"/>
    </row>
    <row r="314" spans="1:1" ht="14.25" customHeight="1" x14ac:dyDescent="0.35">
      <c r="A314" s="137"/>
    </row>
    <row r="315" spans="1:1" ht="14.25" customHeight="1" x14ac:dyDescent="0.35">
      <c r="A315" s="137"/>
    </row>
    <row r="316" spans="1:1" ht="14.25" customHeight="1" x14ac:dyDescent="0.35">
      <c r="A316" s="137"/>
    </row>
    <row r="317" spans="1:1" ht="14.25" customHeight="1" x14ac:dyDescent="0.35">
      <c r="A317" s="137"/>
    </row>
    <row r="318" spans="1:1" ht="14.25" customHeight="1" x14ac:dyDescent="0.35">
      <c r="A318" s="137"/>
    </row>
    <row r="319" spans="1:1" ht="14.25" customHeight="1" x14ac:dyDescent="0.35">
      <c r="A319" s="137"/>
    </row>
    <row r="320" spans="1:1" ht="14.25" customHeight="1" x14ac:dyDescent="0.35">
      <c r="A320" s="137"/>
    </row>
    <row r="321" spans="1:1" ht="14.25" customHeight="1" x14ac:dyDescent="0.35">
      <c r="A321" s="137"/>
    </row>
    <row r="322" spans="1:1" ht="14.25" customHeight="1" x14ac:dyDescent="0.35">
      <c r="A322" s="137"/>
    </row>
    <row r="323" spans="1:1" ht="14.25" customHeight="1" x14ac:dyDescent="0.35">
      <c r="A323" s="137"/>
    </row>
    <row r="324" spans="1:1" ht="14.25" customHeight="1" x14ac:dyDescent="0.35">
      <c r="A324" s="137"/>
    </row>
    <row r="325" spans="1:1" ht="14.25" customHeight="1" x14ac:dyDescent="0.35">
      <c r="A325" s="137"/>
    </row>
    <row r="326" spans="1:1" ht="14.25" customHeight="1" x14ac:dyDescent="0.35">
      <c r="A326" s="137"/>
    </row>
    <row r="327" spans="1:1" ht="14.25" customHeight="1" x14ac:dyDescent="0.35">
      <c r="A327" s="137"/>
    </row>
    <row r="328" spans="1:1" ht="14.25" customHeight="1" x14ac:dyDescent="0.35">
      <c r="A328" s="137"/>
    </row>
    <row r="329" spans="1:1" ht="14.25" customHeight="1" x14ac:dyDescent="0.35">
      <c r="A329" s="137"/>
    </row>
    <row r="330" spans="1:1" ht="14.25" customHeight="1" x14ac:dyDescent="0.35">
      <c r="A330" s="137"/>
    </row>
    <row r="331" spans="1:1" ht="14.25" customHeight="1" x14ac:dyDescent="0.35">
      <c r="A331" s="137"/>
    </row>
    <row r="332" spans="1:1" ht="14.25" customHeight="1" x14ac:dyDescent="0.35">
      <c r="A332" s="137"/>
    </row>
    <row r="333" spans="1:1" ht="14.25" customHeight="1" x14ac:dyDescent="0.35">
      <c r="A333" s="137"/>
    </row>
    <row r="334" spans="1:1" ht="14.25" customHeight="1" x14ac:dyDescent="0.35">
      <c r="A334" s="137"/>
    </row>
    <row r="335" spans="1:1" ht="14.25" customHeight="1" x14ac:dyDescent="0.35">
      <c r="A335" s="137"/>
    </row>
    <row r="336" spans="1:1" ht="14.25" customHeight="1" x14ac:dyDescent="0.35">
      <c r="A336" s="137"/>
    </row>
    <row r="337" spans="1:1" ht="14.25" customHeight="1" x14ac:dyDescent="0.35">
      <c r="A337" s="137"/>
    </row>
    <row r="338" spans="1:1" ht="14.25" customHeight="1" x14ac:dyDescent="0.35">
      <c r="A338" s="137"/>
    </row>
    <row r="339" spans="1:1" ht="14.25" customHeight="1" x14ac:dyDescent="0.35">
      <c r="A339" s="137"/>
    </row>
    <row r="340" spans="1:1" ht="14.25" customHeight="1" x14ac:dyDescent="0.35">
      <c r="A340" s="137"/>
    </row>
    <row r="341" spans="1:1" ht="14.25" customHeight="1" x14ac:dyDescent="0.35">
      <c r="A341" s="137"/>
    </row>
    <row r="342" spans="1:1" ht="14.25" customHeight="1" x14ac:dyDescent="0.35">
      <c r="A342" s="137"/>
    </row>
    <row r="343" spans="1:1" ht="14.25" customHeight="1" x14ac:dyDescent="0.35">
      <c r="A343" s="137"/>
    </row>
    <row r="344" spans="1:1" ht="14.25" customHeight="1" x14ac:dyDescent="0.35">
      <c r="A344" s="137"/>
    </row>
    <row r="345" spans="1:1" ht="14.25" customHeight="1" x14ac:dyDescent="0.35">
      <c r="A345" s="137"/>
    </row>
    <row r="346" spans="1:1" ht="14.25" customHeight="1" x14ac:dyDescent="0.35">
      <c r="A346" s="137"/>
    </row>
    <row r="347" spans="1:1" ht="14.25" customHeight="1" x14ac:dyDescent="0.35">
      <c r="A347" s="137"/>
    </row>
    <row r="348" spans="1:1" ht="14.25" customHeight="1" x14ac:dyDescent="0.35">
      <c r="A348" s="137"/>
    </row>
    <row r="349" spans="1:1" ht="14.25" customHeight="1" x14ac:dyDescent="0.35">
      <c r="A349" s="137"/>
    </row>
    <row r="350" spans="1:1" ht="14.25" customHeight="1" x14ac:dyDescent="0.35">
      <c r="A350" s="137"/>
    </row>
    <row r="351" spans="1:1" ht="14.25" customHeight="1" x14ac:dyDescent="0.35">
      <c r="A351" s="137"/>
    </row>
    <row r="352" spans="1:1" ht="14.25" customHeight="1" x14ac:dyDescent="0.35">
      <c r="A352" s="137"/>
    </row>
    <row r="353" spans="1:1" ht="14.25" customHeight="1" x14ac:dyDescent="0.35">
      <c r="A353" s="137"/>
    </row>
    <row r="354" spans="1:1" ht="14.25" customHeight="1" x14ac:dyDescent="0.35">
      <c r="A354" s="137"/>
    </row>
    <row r="355" spans="1:1" ht="14.25" customHeight="1" x14ac:dyDescent="0.35">
      <c r="A355" s="137"/>
    </row>
    <row r="356" spans="1:1" ht="14.25" customHeight="1" x14ac:dyDescent="0.35">
      <c r="A356" s="137"/>
    </row>
    <row r="357" spans="1:1" ht="14.25" customHeight="1" x14ac:dyDescent="0.35">
      <c r="A357" s="137"/>
    </row>
    <row r="358" spans="1:1" ht="14.25" customHeight="1" x14ac:dyDescent="0.35">
      <c r="A358" s="137"/>
    </row>
    <row r="359" spans="1:1" ht="14.25" customHeight="1" x14ac:dyDescent="0.35">
      <c r="A359" s="137"/>
    </row>
    <row r="360" spans="1:1" ht="14.25" customHeight="1" x14ac:dyDescent="0.35">
      <c r="A360" s="137"/>
    </row>
    <row r="361" spans="1:1" ht="14.25" customHeight="1" x14ac:dyDescent="0.35">
      <c r="A361" s="137"/>
    </row>
    <row r="362" spans="1:1" ht="14.25" customHeight="1" x14ac:dyDescent="0.35">
      <c r="A362" s="137"/>
    </row>
    <row r="363" spans="1:1" ht="14.25" customHeight="1" x14ac:dyDescent="0.35">
      <c r="A363" s="137"/>
    </row>
    <row r="364" spans="1:1" ht="14.25" customHeight="1" x14ac:dyDescent="0.35">
      <c r="A364" s="137"/>
    </row>
    <row r="365" spans="1:1" ht="14.25" customHeight="1" x14ac:dyDescent="0.35">
      <c r="A365" s="137"/>
    </row>
    <row r="366" spans="1:1" ht="14.25" customHeight="1" x14ac:dyDescent="0.35">
      <c r="A366" s="137"/>
    </row>
    <row r="367" spans="1:1" ht="14.25" customHeight="1" x14ac:dyDescent="0.35">
      <c r="A367" s="137"/>
    </row>
    <row r="368" spans="1:1" ht="14.25" customHeight="1" x14ac:dyDescent="0.35">
      <c r="A368" s="137"/>
    </row>
    <row r="369" spans="1:1" ht="14.25" customHeight="1" x14ac:dyDescent="0.35">
      <c r="A369" s="137"/>
    </row>
    <row r="370" spans="1:1" ht="14.25" customHeight="1" x14ac:dyDescent="0.35">
      <c r="A370" s="137"/>
    </row>
    <row r="371" spans="1:1" ht="14.25" customHeight="1" x14ac:dyDescent="0.35">
      <c r="A371" s="137"/>
    </row>
    <row r="372" spans="1:1" ht="14.25" customHeight="1" x14ac:dyDescent="0.35">
      <c r="A372" s="137"/>
    </row>
    <row r="373" spans="1:1" ht="14.25" customHeight="1" x14ac:dyDescent="0.35">
      <c r="A373" s="137"/>
    </row>
    <row r="374" spans="1:1" ht="14.25" customHeight="1" x14ac:dyDescent="0.35">
      <c r="A374" s="137"/>
    </row>
    <row r="375" spans="1:1" ht="14.25" customHeight="1" x14ac:dyDescent="0.35">
      <c r="A375" s="137"/>
    </row>
    <row r="376" spans="1:1" ht="14.25" customHeight="1" x14ac:dyDescent="0.35">
      <c r="A376" s="137"/>
    </row>
    <row r="377" spans="1:1" ht="14.25" customHeight="1" x14ac:dyDescent="0.35">
      <c r="A377" s="137"/>
    </row>
    <row r="378" spans="1:1" ht="14.25" customHeight="1" x14ac:dyDescent="0.35">
      <c r="A378" s="137"/>
    </row>
    <row r="379" spans="1:1" ht="14.25" customHeight="1" x14ac:dyDescent="0.35">
      <c r="A379" s="137"/>
    </row>
    <row r="380" spans="1:1" ht="14.25" customHeight="1" x14ac:dyDescent="0.35">
      <c r="A380" s="137"/>
    </row>
    <row r="381" spans="1:1" ht="14.25" customHeight="1" x14ac:dyDescent="0.35">
      <c r="A381" s="137"/>
    </row>
    <row r="382" spans="1:1" ht="14.25" customHeight="1" x14ac:dyDescent="0.35">
      <c r="A382" s="137"/>
    </row>
    <row r="383" spans="1:1" ht="14.25" customHeight="1" x14ac:dyDescent="0.35">
      <c r="A383" s="137"/>
    </row>
    <row r="384" spans="1:1" ht="14.25" customHeight="1" x14ac:dyDescent="0.35">
      <c r="A384" s="137"/>
    </row>
    <row r="385" spans="1:1" ht="14.25" customHeight="1" x14ac:dyDescent="0.35">
      <c r="A385" s="137"/>
    </row>
    <row r="386" spans="1:1" ht="14.25" customHeight="1" x14ac:dyDescent="0.35">
      <c r="A386" s="137"/>
    </row>
    <row r="387" spans="1:1" ht="14.25" customHeight="1" x14ac:dyDescent="0.35">
      <c r="A387" s="137"/>
    </row>
    <row r="388" spans="1:1" ht="14.25" customHeight="1" x14ac:dyDescent="0.35">
      <c r="A388" s="137"/>
    </row>
    <row r="389" spans="1:1" ht="14.25" customHeight="1" x14ac:dyDescent="0.35">
      <c r="A389" s="137"/>
    </row>
    <row r="390" spans="1:1" ht="14.25" customHeight="1" x14ac:dyDescent="0.35">
      <c r="A390" s="137"/>
    </row>
    <row r="391" spans="1:1" ht="14.25" customHeight="1" x14ac:dyDescent="0.35">
      <c r="A391" s="137"/>
    </row>
    <row r="392" spans="1:1" ht="14.25" customHeight="1" x14ac:dyDescent="0.35">
      <c r="A392" s="137"/>
    </row>
    <row r="393" spans="1:1" ht="14.25" customHeight="1" x14ac:dyDescent="0.35">
      <c r="A393" s="137"/>
    </row>
    <row r="394" spans="1:1" ht="14.25" customHeight="1" x14ac:dyDescent="0.35">
      <c r="A394" s="137"/>
    </row>
    <row r="395" spans="1:1" ht="14.25" customHeight="1" x14ac:dyDescent="0.35">
      <c r="A395" s="137"/>
    </row>
    <row r="396" spans="1:1" ht="14.25" customHeight="1" x14ac:dyDescent="0.35">
      <c r="A396" s="137"/>
    </row>
    <row r="397" spans="1:1" ht="14.25" customHeight="1" x14ac:dyDescent="0.35">
      <c r="A397" s="137"/>
    </row>
    <row r="398" spans="1:1" ht="14.25" customHeight="1" x14ac:dyDescent="0.35">
      <c r="A398" s="137"/>
    </row>
    <row r="399" spans="1:1" ht="14.25" customHeight="1" x14ac:dyDescent="0.35">
      <c r="A399" s="137"/>
    </row>
    <row r="400" spans="1:1" ht="14.25" customHeight="1" x14ac:dyDescent="0.35">
      <c r="A400" s="137"/>
    </row>
    <row r="401" spans="1:1" ht="14.25" customHeight="1" x14ac:dyDescent="0.35">
      <c r="A401" s="137"/>
    </row>
    <row r="402" spans="1:1" ht="14.25" customHeight="1" x14ac:dyDescent="0.35">
      <c r="A402" s="137"/>
    </row>
    <row r="403" spans="1:1" ht="14.25" customHeight="1" x14ac:dyDescent="0.35">
      <c r="A403" s="137"/>
    </row>
    <row r="404" spans="1:1" ht="14.25" customHeight="1" x14ac:dyDescent="0.35">
      <c r="A404" s="137"/>
    </row>
    <row r="405" spans="1:1" ht="14.25" customHeight="1" x14ac:dyDescent="0.35">
      <c r="A405" s="137"/>
    </row>
    <row r="406" spans="1:1" ht="14.25" customHeight="1" x14ac:dyDescent="0.35">
      <c r="A406" s="137"/>
    </row>
    <row r="407" spans="1:1" ht="14.25" customHeight="1" x14ac:dyDescent="0.35">
      <c r="A407" s="137"/>
    </row>
    <row r="408" spans="1:1" ht="14.25" customHeight="1" x14ac:dyDescent="0.35">
      <c r="A408" s="137"/>
    </row>
    <row r="409" spans="1:1" ht="14.25" customHeight="1" x14ac:dyDescent="0.35">
      <c r="A409" s="137"/>
    </row>
    <row r="410" spans="1:1" ht="14.25" customHeight="1" x14ac:dyDescent="0.35">
      <c r="A410" s="137"/>
    </row>
    <row r="411" spans="1:1" ht="14.25" customHeight="1" x14ac:dyDescent="0.35">
      <c r="A411" s="137"/>
    </row>
    <row r="412" spans="1:1" ht="14.25" customHeight="1" x14ac:dyDescent="0.35">
      <c r="A412" s="137"/>
    </row>
    <row r="413" spans="1:1" ht="14.25" customHeight="1" x14ac:dyDescent="0.35">
      <c r="A413" s="137"/>
    </row>
    <row r="414" spans="1:1" ht="14.25" customHeight="1" x14ac:dyDescent="0.35">
      <c r="A414" s="137"/>
    </row>
    <row r="415" spans="1:1" ht="14.25" customHeight="1" x14ac:dyDescent="0.35">
      <c r="A415" s="137"/>
    </row>
    <row r="416" spans="1:1" ht="14.25" customHeight="1" x14ac:dyDescent="0.35">
      <c r="A416" s="137"/>
    </row>
    <row r="417" spans="1:1" ht="14.25" customHeight="1" x14ac:dyDescent="0.35">
      <c r="A417" s="137"/>
    </row>
    <row r="418" spans="1:1" ht="14.25" customHeight="1" x14ac:dyDescent="0.35">
      <c r="A418" s="137"/>
    </row>
    <row r="419" spans="1:1" ht="14.25" customHeight="1" x14ac:dyDescent="0.35">
      <c r="A419" s="137"/>
    </row>
    <row r="420" spans="1:1" ht="14.25" customHeight="1" x14ac:dyDescent="0.35">
      <c r="A420" s="137"/>
    </row>
    <row r="421" spans="1:1" ht="14.25" customHeight="1" x14ac:dyDescent="0.35">
      <c r="A421" s="137"/>
    </row>
    <row r="422" spans="1:1" ht="14.25" customHeight="1" x14ac:dyDescent="0.35">
      <c r="A422" s="137"/>
    </row>
    <row r="423" spans="1:1" ht="14.25" customHeight="1" x14ac:dyDescent="0.35">
      <c r="A423" s="137"/>
    </row>
    <row r="424" spans="1:1" ht="14.25" customHeight="1" x14ac:dyDescent="0.35">
      <c r="A424" s="137"/>
    </row>
    <row r="425" spans="1:1" ht="14.25" customHeight="1" x14ac:dyDescent="0.35">
      <c r="A425" s="137"/>
    </row>
    <row r="426" spans="1:1" ht="14.25" customHeight="1" x14ac:dyDescent="0.35">
      <c r="A426" s="137"/>
    </row>
    <row r="427" spans="1:1" ht="14.25" customHeight="1" x14ac:dyDescent="0.35">
      <c r="A427" s="137"/>
    </row>
    <row r="428" spans="1:1" ht="14.25" customHeight="1" x14ac:dyDescent="0.35">
      <c r="A428" s="137"/>
    </row>
    <row r="429" spans="1:1" ht="14.25" customHeight="1" x14ac:dyDescent="0.35">
      <c r="A429" s="137"/>
    </row>
    <row r="430" spans="1:1" ht="14.25" customHeight="1" x14ac:dyDescent="0.35">
      <c r="A430" s="137"/>
    </row>
    <row r="431" spans="1:1" ht="14.25" customHeight="1" x14ac:dyDescent="0.35">
      <c r="A431" s="137"/>
    </row>
    <row r="432" spans="1:1" ht="14.25" customHeight="1" x14ac:dyDescent="0.35">
      <c r="A432" s="137"/>
    </row>
    <row r="433" spans="1:1" ht="14.25" customHeight="1" x14ac:dyDescent="0.35">
      <c r="A433" s="137"/>
    </row>
    <row r="434" spans="1:1" ht="14.25" customHeight="1" x14ac:dyDescent="0.35">
      <c r="A434" s="137"/>
    </row>
    <row r="435" spans="1:1" ht="14.25" customHeight="1" x14ac:dyDescent="0.35">
      <c r="A435" s="137"/>
    </row>
    <row r="436" spans="1:1" ht="14.25" customHeight="1" x14ac:dyDescent="0.35">
      <c r="A436" s="137"/>
    </row>
    <row r="437" spans="1:1" ht="14.25" customHeight="1" x14ac:dyDescent="0.35">
      <c r="A437" s="137"/>
    </row>
    <row r="438" spans="1:1" ht="14.25" customHeight="1" x14ac:dyDescent="0.35">
      <c r="A438" s="137"/>
    </row>
    <row r="439" spans="1:1" ht="14.25" customHeight="1" x14ac:dyDescent="0.35">
      <c r="A439" s="137"/>
    </row>
    <row r="440" spans="1:1" ht="14.25" customHeight="1" x14ac:dyDescent="0.35">
      <c r="A440" s="137"/>
    </row>
    <row r="441" spans="1:1" ht="14.25" customHeight="1" x14ac:dyDescent="0.35">
      <c r="A441" s="137"/>
    </row>
    <row r="442" spans="1:1" ht="14.25" customHeight="1" x14ac:dyDescent="0.35">
      <c r="A442" s="137"/>
    </row>
    <row r="443" spans="1:1" ht="14.25" customHeight="1" x14ac:dyDescent="0.35">
      <c r="A443" s="137"/>
    </row>
    <row r="444" spans="1:1" ht="14.25" customHeight="1" x14ac:dyDescent="0.35">
      <c r="A444" s="137"/>
    </row>
    <row r="445" spans="1:1" ht="14.25" customHeight="1" x14ac:dyDescent="0.35">
      <c r="A445" s="137"/>
    </row>
    <row r="446" spans="1:1" ht="14.25" customHeight="1" x14ac:dyDescent="0.35">
      <c r="A446" s="137"/>
    </row>
    <row r="447" spans="1:1" ht="14.25" customHeight="1" x14ac:dyDescent="0.35">
      <c r="A447" s="137"/>
    </row>
    <row r="448" spans="1:1" ht="14.25" customHeight="1" x14ac:dyDescent="0.35">
      <c r="A448" s="137"/>
    </row>
    <row r="449" spans="1:1" ht="14.25" customHeight="1" x14ac:dyDescent="0.35">
      <c r="A449" s="137"/>
    </row>
    <row r="450" spans="1:1" ht="14.25" customHeight="1" x14ac:dyDescent="0.35">
      <c r="A450" s="137"/>
    </row>
    <row r="451" spans="1:1" ht="14.25" customHeight="1" x14ac:dyDescent="0.35">
      <c r="A451" s="137"/>
    </row>
    <row r="452" spans="1:1" ht="14.25" customHeight="1" x14ac:dyDescent="0.35">
      <c r="A452" s="137"/>
    </row>
    <row r="453" spans="1:1" ht="14.25" customHeight="1" x14ac:dyDescent="0.35">
      <c r="A453" s="137"/>
    </row>
    <row r="454" spans="1:1" ht="14.25" customHeight="1" x14ac:dyDescent="0.35">
      <c r="A454" s="137"/>
    </row>
    <row r="455" spans="1:1" ht="14.25" customHeight="1" x14ac:dyDescent="0.35">
      <c r="A455" s="137"/>
    </row>
    <row r="456" spans="1:1" ht="14.25" customHeight="1" x14ac:dyDescent="0.35">
      <c r="A456" s="137"/>
    </row>
    <row r="457" spans="1:1" ht="14.25" customHeight="1" x14ac:dyDescent="0.35">
      <c r="A457" s="137"/>
    </row>
    <row r="458" spans="1:1" ht="14.25" customHeight="1" x14ac:dyDescent="0.35">
      <c r="A458" s="137"/>
    </row>
    <row r="459" spans="1:1" ht="14.25" customHeight="1" x14ac:dyDescent="0.35">
      <c r="A459" s="137"/>
    </row>
    <row r="460" spans="1:1" ht="14.25" customHeight="1" x14ac:dyDescent="0.35">
      <c r="A460" s="137"/>
    </row>
    <row r="461" spans="1:1" ht="14.25" customHeight="1" x14ac:dyDescent="0.35">
      <c r="A461" s="137"/>
    </row>
    <row r="462" spans="1:1" ht="14.25" customHeight="1" x14ac:dyDescent="0.35">
      <c r="A462" s="137"/>
    </row>
    <row r="463" spans="1:1" ht="14.25" customHeight="1" x14ac:dyDescent="0.35">
      <c r="A463" s="137"/>
    </row>
    <row r="464" spans="1:1" ht="14.25" customHeight="1" x14ac:dyDescent="0.35">
      <c r="A464" s="137"/>
    </row>
    <row r="465" spans="1:1" ht="14.25" customHeight="1" x14ac:dyDescent="0.35">
      <c r="A465" s="137"/>
    </row>
    <row r="466" spans="1:1" ht="14.25" customHeight="1" x14ac:dyDescent="0.35">
      <c r="A466" s="137"/>
    </row>
    <row r="467" spans="1:1" ht="14.25" customHeight="1" x14ac:dyDescent="0.35">
      <c r="A467" s="137"/>
    </row>
    <row r="468" spans="1:1" ht="14.25" customHeight="1" x14ac:dyDescent="0.35">
      <c r="A468" s="137"/>
    </row>
    <row r="469" spans="1:1" ht="14.25" customHeight="1" x14ac:dyDescent="0.35">
      <c r="A469" s="137"/>
    </row>
    <row r="470" spans="1:1" ht="14.25" customHeight="1" x14ac:dyDescent="0.35">
      <c r="A470" s="137"/>
    </row>
    <row r="471" spans="1:1" ht="14.25" customHeight="1" x14ac:dyDescent="0.35">
      <c r="A471" s="137"/>
    </row>
    <row r="472" spans="1:1" ht="14.25" customHeight="1" x14ac:dyDescent="0.35">
      <c r="A472" s="137"/>
    </row>
    <row r="473" spans="1:1" ht="14.25" customHeight="1" x14ac:dyDescent="0.35">
      <c r="A473" s="137"/>
    </row>
    <row r="474" spans="1:1" ht="14.25" customHeight="1" x14ac:dyDescent="0.35">
      <c r="A474" s="137"/>
    </row>
    <row r="475" spans="1:1" ht="14.25" customHeight="1" x14ac:dyDescent="0.35">
      <c r="A475" s="137"/>
    </row>
    <row r="476" spans="1:1" ht="14.25" customHeight="1" x14ac:dyDescent="0.35">
      <c r="A476" s="137"/>
    </row>
    <row r="477" spans="1:1" ht="14.25" customHeight="1" x14ac:dyDescent="0.35">
      <c r="A477" s="137"/>
    </row>
    <row r="478" spans="1:1" ht="14.25" customHeight="1" x14ac:dyDescent="0.35">
      <c r="A478" s="137"/>
    </row>
    <row r="479" spans="1:1" ht="14.25" customHeight="1" x14ac:dyDescent="0.35">
      <c r="A479" s="137"/>
    </row>
    <row r="480" spans="1:1" ht="14.25" customHeight="1" x14ac:dyDescent="0.35">
      <c r="A480" s="137"/>
    </row>
    <row r="481" spans="1:1" ht="14.25" customHeight="1" x14ac:dyDescent="0.35">
      <c r="A481" s="137"/>
    </row>
    <row r="482" spans="1:1" ht="14.25" customHeight="1" x14ac:dyDescent="0.35">
      <c r="A482" s="137"/>
    </row>
    <row r="483" spans="1:1" ht="14.25" customHeight="1" x14ac:dyDescent="0.35">
      <c r="A483" s="137"/>
    </row>
    <row r="484" spans="1:1" ht="14.25" customHeight="1" x14ac:dyDescent="0.35">
      <c r="A484" s="137"/>
    </row>
    <row r="485" spans="1:1" ht="14.25" customHeight="1" x14ac:dyDescent="0.35">
      <c r="A485" s="137"/>
    </row>
    <row r="486" spans="1:1" ht="14.25" customHeight="1" x14ac:dyDescent="0.35">
      <c r="A486" s="137"/>
    </row>
    <row r="487" spans="1:1" ht="14.25" customHeight="1" x14ac:dyDescent="0.35">
      <c r="A487" s="137"/>
    </row>
    <row r="488" spans="1:1" ht="14.25" customHeight="1" x14ac:dyDescent="0.35">
      <c r="A488" s="137"/>
    </row>
    <row r="489" spans="1:1" ht="14.25" customHeight="1" x14ac:dyDescent="0.35">
      <c r="A489" s="137"/>
    </row>
    <row r="490" spans="1:1" ht="14.25" customHeight="1" x14ac:dyDescent="0.35">
      <c r="A490" s="137"/>
    </row>
    <row r="491" spans="1:1" ht="14.25" customHeight="1" x14ac:dyDescent="0.35">
      <c r="A491" s="137"/>
    </row>
    <row r="492" spans="1:1" ht="14.25" customHeight="1" x14ac:dyDescent="0.35">
      <c r="A492" s="137"/>
    </row>
    <row r="493" spans="1:1" ht="14.25" customHeight="1" x14ac:dyDescent="0.35">
      <c r="A493" s="137"/>
    </row>
    <row r="494" spans="1:1" ht="14.25" customHeight="1" x14ac:dyDescent="0.35">
      <c r="A494" s="137"/>
    </row>
    <row r="495" spans="1:1" ht="14.25" customHeight="1" x14ac:dyDescent="0.35">
      <c r="A495" s="137"/>
    </row>
    <row r="496" spans="1:1" ht="14.25" customHeight="1" x14ac:dyDescent="0.35">
      <c r="A496" s="137"/>
    </row>
    <row r="497" spans="1:1" ht="14.25" customHeight="1" x14ac:dyDescent="0.35">
      <c r="A497" s="137"/>
    </row>
    <row r="498" spans="1:1" ht="14.25" customHeight="1" x14ac:dyDescent="0.35">
      <c r="A498" s="137"/>
    </row>
    <row r="499" spans="1:1" ht="14.25" customHeight="1" x14ac:dyDescent="0.35">
      <c r="A499" s="137"/>
    </row>
    <row r="500" spans="1:1" ht="14.25" customHeight="1" x14ac:dyDescent="0.35">
      <c r="A500" s="137"/>
    </row>
    <row r="501" spans="1:1" ht="14.25" customHeight="1" x14ac:dyDescent="0.35">
      <c r="A501" s="137"/>
    </row>
    <row r="502" spans="1:1" ht="14.25" customHeight="1" x14ac:dyDescent="0.35">
      <c r="A502" s="137"/>
    </row>
    <row r="503" spans="1:1" ht="14.25" customHeight="1" x14ac:dyDescent="0.35">
      <c r="A503" s="137"/>
    </row>
    <row r="504" spans="1:1" ht="14.25" customHeight="1" x14ac:dyDescent="0.35">
      <c r="A504" s="137"/>
    </row>
    <row r="505" spans="1:1" ht="14.25" customHeight="1" x14ac:dyDescent="0.35">
      <c r="A505" s="137"/>
    </row>
    <row r="506" spans="1:1" ht="14.25" customHeight="1" x14ac:dyDescent="0.35">
      <c r="A506" s="137"/>
    </row>
    <row r="507" spans="1:1" ht="14.25" customHeight="1" x14ac:dyDescent="0.35">
      <c r="A507" s="137"/>
    </row>
    <row r="508" spans="1:1" ht="14.25" customHeight="1" x14ac:dyDescent="0.35">
      <c r="A508" s="137"/>
    </row>
    <row r="509" spans="1:1" ht="14.25" customHeight="1" x14ac:dyDescent="0.35">
      <c r="A509" s="137"/>
    </row>
    <row r="510" spans="1:1" ht="14.25" customHeight="1" x14ac:dyDescent="0.35">
      <c r="A510" s="137"/>
    </row>
    <row r="511" spans="1:1" ht="14.25" customHeight="1" x14ac:dyDescent="0.35">
      <c r="A511" s="137"/>
    </row>
    <row r="512" spans="1:1" ht="14.25" customHeight="1" x14ac:dyDescent="0.35">
      <c r="A512" s="137"/>
    </row>
    <row r="513" spans="1:1" ht="14.25" customHeight="1" x14ac:dyDescent="0.35">
      <c r="A513" s="137"/>
    </row>
    <row r="514" spans="1:1" ht="14.25" customHeight="1" x14ac:dyDescent="0.35">
      <c r="A514" s="137"/>
    </row>
    <row r="515" spans="1:1" ht="14.25" customHeight="1" x14ac:dyDescent="0.35">
      <c r="A515" s="137"/>
    </row>
    <row r="516" spans="1:1" ht="14.25" customHeight="1" x14ac:dyDescent="0.35">
      <c r="A516" s="137"/>
    </row>
    <row r="517" spans="1:1" ht="14.25" customHeight="1" x14ac:dyDescent="0.35">
      <c r="A517" s="137"/>
    </row>
    <row r="518" spans="1:1" ht="14.25" customHeight="1" x14ac:dyDescent="0.35">
      <c r="A518" s="137"/>
    </row>
    <row r="519" spans="1:1" ht="14.25" customHeight="1" x14ac:dyDescent="0.35">
      <c r="A519" s="137"/>
    </row>
    <row r="520" spans="1:1" ht="14.25" customHeight="1" x14ac:dyDescent="0.35">
      <c r="A520" s="137"/>
    </row>
    <row r="521" spans="1:1" ht="14.25" customHeight="1" x14ac:dyDescent="0.35">
      <c r="A521" s="137"/>
    </row>
    <row r="522" spans="1:1" ht="14.25" customHeight="1" x14ac:dyDescent="0.35">
      <c r="A522" s="137"/>
    </row>
    <row r="523" spans="1:1" ht="14.25" customHeight="1" x14ac:dyDescent="0.35">
      <c r="A523" s="137"/>
    </row>
    <row r="524" spans="1:1" ht="14.25" customHeight="1" x14ac:dyDescent="0.35">
      <c r="A524" s="137"/>
    </row>
    <row r="525" spans="1:1" ht="14.25" customHeight="1" x14ac:dyDescent="0.35">
      <c r="A525" s="137"/>
    </row>
    <row r="526" spans="1:1" ht="14.25" customHeight="1" x14ac:dyDescent="0.35">
      <c r="A526" s="137"/>
    </row>
    <row r="527" spans="1:1" ht="14.25" customHeight="1" x14ac:dyDescent="0.35">
      <c r="A527" s="137"/>
    </row>
    <row r="528" spans="1:1" ht="14.25" customHeight="1" x14ac:dyDescent="0.35">
      <c r="A528" s="137"/>
    </row>
    <row r="529" spans="1:1" ht="14.25" customHeight="1" x14ac:dyDescent="0.35">
      <c r="A529" s="137"/>
    </row>
    <row r="530" spans="1:1" ht="14.25" customHeight="1" x14ac:dyDescent="0.35">
      <c r="A530" s="137"/>
    </row>
    <row r="531" spans="1:1" ht="14.25" customHeight="1" x14ac:dyDescent="0.35">
      <c r="A531" s="137"/>
    </row>
    <row r="532" spans="1:1" ht="14.25" customHeight="1" x14ac:dyDescent="0.35">
      <c r="A532" s="137"/>
    </row>
    <row r="533" spans="1:1" ht="14.25" customHeight="1" x14ac:dyDescent="0.35">
      <c r="A533" s="137"/>
    </row>
    <row r="534" spans="1:1" ht="14.25" customHeight="1" x14ac:dyDescent="0.35">
      <c r="A534" s="137"/>
    </row>
    <row r="535" spans="1:1" ht="14.25" customHeight="1" x14ac:dyDescent="0.35">
      <c r="A535" s="137"/>
    </row>
    <row r="536" spans="1:1" ht="14.25" customHeight="1" x14ac:dyDescent="0.35">
      <c r="A536" s="137"/>
    </row>
    <row r="537" spans="1:1" ht="14.25" customHeight="1" x14ac:dyDescent="0.35">
      <c r="A537" s="137"/>
    </row>
    <row r="538" spans="1:1" ht="14.25" customHeight="1" x14ac:dyDescent="0.35">
      <c r="A538" s="137"/>
    </row>
    <row r="539" spans="1:1" ht="14.25" customHeight="1" x14ac:dyDescent="0.35">
      <c r="A539" s="137"/>
    </row>
    <row r="540" spans="1:1" ht="14.25" customHeight="1" x14ac:dyDescent="0.35">
      <c r="A540" s="137"/>
    </row>
    <row r="541" spans="1:1" ht="14.25" customHeight="1" x14ac:dyDescent="0.35">
      <c r="A541" s="137"/>
    </row>
    <row r="542" spans="1:1" ht="14.25" customHeight="1" x14ac:dyDescent="0.35">
      <c r="A542" s="137"/>
    </row>
    <row r="543" spans="1:1" ht="14.25" customHeight="1" x14ac:dyDescent="0.35">
      <c r="A543" s="137"/>
    </row>
    <row r="544" spans="1:1" ht="14.25" customHeight="1" x14ac:dyDescent="0.35">
      <c r="A544" s="137"/>
    </row>
    <row r="545" spans="1:1" ht="14.25" customHeight="1" x14ac:dyDescent="0.35">
      <c r="A545" s="137"/>
    </row>
    <row r="546" spans="1:1" ht="14.25" customHeight="1" x14ac:dyDescent="0.35">
      <c r="A546" s="137"/>
    </row>
    <row r="547" spans="1:1" ht="14.25" customHeight="1" x14ac:dyDescent="0.35">
      <c r="A547" s="137"/>
    </row>
    <row r="548" spans="1:1" ht="14.25" customHeight="1" x14ac:dyDescent="0.35">
      <c r="A548" s="137"/>
    </row>
    <row r="549" spans="1:1" ht="14.25" customHeight="1" x14ac:dyDescent="0.35">
      <c r="A549" s="137"/>
    </row>
    <row r="550" spans="1:1" ht="14.25" customHeight="1" x14ac:dyDescent="0.35">
      <c r="A550" s="137"/>
    </row>
    <row r="551" spans="1:1" ht="14.25" customHeight="1" x14ac:dyDescent="0.35">
      <c r="A551" s="137"/>
    </row>
    <row r="552" spans="1:1" ht="14.25" customHeight="1" x14ac:dyDescent="0.35">
      <c r="A552" s="137"/>
    </row>
    <row r="553" spans="1:1" ht="14.25" customHeight="1" x14ac:dyDescent="0.35">
      <c r="A553" s="137"/>
    </row>
    <row r="554" spans="1:1" ht="14.25" customHeight="1" x14ac:dyDescent="0.35">
      <c r="A554" s="137"/>
    </row>
    <row r="555" spans="1:1" ht="14.25" customHeight="1" x14ac:dyDescent="0.35">
      <c r="A555" s="137"/>
    </row>
    <row r="556" spans="1:1" ht="14.25" customHeight="1" x14ac:dyDescent="0.35">
      <c r="A556" s="137"/>
    </row>
    <row r="557" spans="1:1" ht="14.25" customHeight="1" x14ac:dyDescent="0.35">
      <c r="A557" s="137"/>
    </row>
    <row r="558" spans="1:1" ht="14.25" customHeight="1" x14ac:dyDescent="0.35">
      <c r="A558" s="137"/>
    </row>
    <row r="559" spans="1:1" ht="14.25" customHeight="1" x14ac:dyDescent="0.35">
      <c r="A559" s="137"/>
    </row>
    <row r="560" spans="1:1" ht="14.25" customHeight="1" x14ac:dyDescent="0.35">
      <c r="A560" s="137"/>
    </row>
    <row r="561" spans="1:1" ht="14.25" customHeight="1" x14ac:dyDescent="0.35">
      <c r="A561" s="137"/>
    </row>
    <row r="562" spans="1:1" ht="14.25" customHeight="1" x14ac:dyDescent="0.35">
      <c r="A562" s="137"/>
    </row>
    <row r="563" spans="1:1" ht="14.25" customHeight="1" x14ac:dyDescent="0.35">
      <c r="A563" s="137"/>
    </row>
    <row r="564" spans="1:1" ht="14.25" customHeight="1" x14ac:dyDescent="0.35">
      <c r="A564" s="137"/>
    </row>
    <row r="565" spans="1:1" ht="14.25" customHeight="1" x14ac:dyDescent="0.35">
      <c r="A565" s="137"/>
    </row>
    <row r="566" spans="1:1" ht="14.25" customHeight="1" x14ac:dyDescent="0.35">
      <c r="A566" s="137"/>
    </row>
    <row r="567" spans="1:1" ht="14.25" customHeight="1" x14ac:dyDescent="0.35">
      <c r="A567" s="137"/>
    </row>
    <row r="568" spans="1:1" ht="14.25" customHeight="1" x14ac:dyDescent="0.35">
      <c r="A568" s="137"/>
    </row>
    <row r="569" spans="1:1" ht="14.25" customHeight="1" x14ac:dyDescent="0.35">
      <c r="A569" s="137"/>
    </row>
    <row r="570" spans="1:1" ht="14.25" customHeight="1" x14ac:dyDescent="0.35">
      <c r="A570" s="137"/>
    </row>
    <row r="571" spans="1:1" ht="14.25" customHeight="1" x14ac:dyDescent="0.35">
      <c r="A571" s="137"/>
    </row>
    <row r="572" spans="1:1" ht="14.25" customHeight="1" x14ac:dyDescent="0.35">
      <c r="A572" s="137"/>
    </row>
    <row r="573" spans="1:1" ht="14.25" customHeight="1" x14ac:dyDescent="0.35">
      <c r="A573" s="137"/>
    </row>
    <row r="574" spans="1:1" ht="14.25" customHeight="1" x14ac:dyDescent="0.35">
      <c r="A574" s="137"/>
    </row>
    <row r="575" spans="1:1" ht="14.25" customHeight="1" x14ac:dyDescent="0.35">
      <c r="A575" s="137"/>
    </row>
    <row r="576" spans="1:1" ht="14.25" customHeight="1" x14ac:dyDescent="0.35">
      <c r="A576" s="137"/>
    </row>
    <row r="577" spans="1:1" ht="14.25" customHeight="1" x14ac:dyDescent="0.35">
      <c r="A577" s="137"/>
    </row>
    <row r="578" spans="1:1" ht="14.25" customHeight="1" x14ac:dyDescent="0.35">
      <c r="A578" s="137"/>
    </row>
    <row r="579" spans="1:1" ht="14.25" customHeight="1" x14ac:dyDescent="0.35">
      <c r="A579" s="137"/>
    </row>
    <row r="580" spans="1:1" ht="14.25" customHeight="1" x14ac:dyDescent="0.35">
      <c r="A580" s="137"/>
    </row>
    <row r="581" spans="1:1" ht="14.25" customHeight="1" x14ac:dyDescent="0.35">
      <c r="A581" s="137"/>
    </row>
    <row r="582" spans="1:1" ht="14.25" customHeight="1" x14ac:dyDescent="0.35">
      <c r="A582" s="137"/>
    </row>
    <row r="583" spans="1:1" ht="14.25" customHeight="1" x14ac:dyDescent="0.35">
      <c r="A583" s="137"/>
    </row>
    <row r="584" spans="1:1" ht="14.25" customHeight="1" x14ac:dyDescent="0.35">
      <c r="A584" s="137"/>
    </row>
    <row r="585" spans="1:1" ht="14.25" customHeight="1" x14ac:dyDescent="0.35">
      <c r="A585" s="137"/>
    </row>
    <row r="586" spans="1:1" ht="14.25" customHeight="1" x14ac:dyDescent="0.35">
      <c r="A586" s="137"/>
    </row>
    <row r="587" spans="1:1" ht="14.25" customHeight="1" x14ac:dyDescent="0.35">
      <c r="A587" s="137"/>
    </row>
    <row r="588" spans="1:1" ht="14.25" customHeight="1" x14ac:dyDescent="0.35">
      <c r="A588" s="137"/>
    </row>
    <row r="589" spans="1:1" ht="14.25" customHeight="1" x14ac:dyDescent="0.35">
      <c r="A589" s="137"/>
    </row>
    <row r="590" spans="1:1" ht="14.25" customHeight="1" x14ac:dyDescent="0.35">
      <c r="A590" s="137"/>
    </row>
    <row r="591" spans="1:1" ht="14.25" customHeight="1" x14ac:dyDescent="0.35">
      <c r="A591" s="137"/>
    </row>
    <row r="592" spans="1:1" ht="14.25" customHeight="1" x14ac:dyDescent="0.35">
      <c r="A592" s="137"/>
    </row>
    <row r="593" spans="1:1" ht="14.25" customHeight="1" x14ac:dyDescent="0.35">
      <c r="A593" s="137"/>
    </row>
    <row r="594" spans="1:1" ht="14.25" customHeight="1" x14ac:dyDescent="0.35">
      <c r="A594" s="137"/>
    </row>
    <row r="595" spans="1:1" ht="14.25" customHeight="1" x14ac:dyDescent="0.35">
      <c r="A595" s="137"/>
    </row>
    <row r="596" spans="1:1" ht="14.25" customHeight="1" x14ac:dyDescent="0.35">
      <c r="A596" s="137"/>
    </row>
    <row r="597" spans="1:1" ht="14.25" customHeight="1" x14ac:dyDescent="0.35">
      <c r="A597" s="137"/>
    </row>
    <row r="598" spans="1:1" ht="14.25" customHeight="1" x14ac:dyDescent="0.35">
      <c r="A598" s="137"/>
    </row>
    <row r="599" spans="1:1" ht="14.25" customHeight="1" x14ac:dyDescent="0.35">
      <c r="A599" s="137"/>
    </row>
    <row r="600" spans="1:1" ht="14.25" customHeight="1" x14ac:dyDescent="0.35">
      <c r="A600" s="137"/>
    </row>
    <row r="601" spans="1:1" ht="14.25" customHeight="1" x14ac:dyDescent="0.35">
      <c r="A601" s="137"/>
    </row>
    <row r="602" spans="1:1" ht="14.25" customHeight="1" x14ac:dyDescent="0.35">
      <c r="A602" s="137"/>
    </row>
    <row r="603" spans="1:1" ht="14.25" customHeight="1" x14ac:dyDescent="0.35">
      <c r="A603" s="137"/>
    </row>
    <row r="604" spans="1:1" ht="14.25" customHeight="1" x14ac:dyDescent="0.35">
      <c r="A604" s="137"/>
    </row>
    <row r="605" spans="1:1" ht="14.25" customHeight="1" x14ac:dyDescent="0.35">
      <c r="A605" s="137"/>
    </row>
    <row r="606" spans="1:1" ht="14.25" customHeight="1" x14ac:dyDescent="0.35">
      <c r="A606" s="137"/>
    </row>
    <row r="607" spans="1:1" ht="14.25" customHeight="1" x14ac:dyDescent="0.35">
      <c r="A607" s="137"/>
    </row>
    <row r="608" spans="1:1" ht="14.25" customHeight="1" x14ac:dyDescent="0.35">
      <c r="A608" s="137"/>
    </row>
    <row r="609" spans="1:1" ht="14.25" customHeight="1" x14ac:dyDescent="0.35">
      <c r="A609" s="137"/>
    </row>
    <row r="610" spans="1:1" ht="14.25" customHeight="1" x14ac:dyDescent="0.35">
      <c r="A610" s="137"/>
    </row>
    <row r="611" spans="1:1" ht="14.25" customHeight="1" x14ac:dyDescent="0.35">
      <c r="A611" s="137"/>
    </row>
    <row r="612" spans="1:1" ht="14.25" customHeight="1" x14ac:dyDescent="0.35">
      <c r="A612" s="137"/>
    </row>
    <row r="613" spans="1:1" ht="14.25" customHeight="1" x14ac:dyDescent="0.35">
      <c r="A613" s="137"/>
    </row>
    <row r="614" spans="1:1" ht="14.25" customHeight="1" x14ac:dyDescent="0.35">
      <c r="A614" s="137"/>
    </row>
    <row r="615" spans="1:1" ht="14.25" customHeight="1" x14ac:dyDescent="0.35">
      <c r="A615" s="137"/>
    </row>
    <row r="616" spans="1:1" ht="14.25" customHeight="1" x14ac:dyDescent="0.35">
      <c r="A616" s="137"/>
    </row>
    <row r="617" spans="1:1" ht="14.25" customHeight="1" x14ac:dyDescent="0.35">
      <c r="A617" s="137"/>
    </row>
    <row r="618" spans="1:1" ht="14.25" customHeight="1" x14ac:dyDescent="0.35">
      <c r="A618" s="137"/>
    </row>
    <row r="619" spans="1:1" ht="14.25" customHeight="1" x14ac:dyDescent="0.35">
      <c r="A619" s="137"/>
    </row>
    <row r="620" spans="1:1" ht="14.25" customHeight="1" x14ac:dyDescent="0.35">
      <c r="A620" s="137"/>
    </row>
    <row r="621" spans="1:1" ht="14.25" customHeight="1" x14ac:dyDescent="0.35">
      <c r="A621" s="137"/>
    </row>
    <row r="622" spans="1:1" ht="14.25" customHeight="1" x14ac:dyDescent="0.35">
      <c r="A622" s="137"/>
    </row>
    <row r="623" spans="1:1" ht="14.25" customHeight="1" x14ac:dyDescent="0.35">
      <c r="A623" s="137"/>
    </row>
    <row r="624" spans="1:1" ht="14.25" customHeight="1" x14ac:dyDescent="0.35">
      <c r="A624" s="137"/>
    </row>
    <row r="625" spans="1:1" ht="14.25" customHeight="1" x14ac:dyDescent="0.35">
      <c r="A625" s="137"/>
    </row>
    <row r="626" spans="1:1" ht="14.25" customHeight="1" x14ac:dyDescent="0.35">
      <c r="A626" s="137"/>
    </row>
    <row r="627" spans="1:1" ht="14.25" customHeight="1" x14ac:dyDescent="0.35">
      <c r="A627" s="137"/>
    </row>
    <row r="628" spans="1:1" ht="14.25" customHeight="1" x14ac:dyDescent="0.35">
      <c r="A628" s="137"/>
    </row>
    <row r="629" spans="1:1" ht="14.25" customHeight="1" x14ac:dyDescent="0.35">
      <c r="A629" s="137"/>
    </row>
    <row r="630" spans="1:1" ht="14.25" customHeight="1" x14ac:dyDescent="0.35">
      <c r="A630" s="137"/>
    </row>
    <row r="631" spans="1:1" ht="14.25" customHeight="1" x14ac:dyDescent="0.35">
      <c r="A631" s="137"/>
    </row>
    <row r="632" spans="1:1" ht="14.25" customHeight="1" x14ac:dyDescent="0.35">
      <c r="A632" s="137"/>
    </row>
    <row r="633" spans="1:1" ht="14.25" customHeight="1" x14ac:dyDescent="0.35">
      <c r="A633" s="137"/>
    </row>
    <row r="634" spans="1:1" ht="14.25" customHeight="1" x14ac:dyDescent="0.35">
      <c r="A634" s="137"/>
    </row>
    <row r="635" spans="1:1" ht="14.25" customHeight="1" x14ac:dyDescent="0.35">
      <c r="A635" s="137"/>
    </row>
    <row r="636" spans="1:1" ht="14.25" customHeight="1" x14ac:dyDescent="0.35">
      <c r="A636" s="137"/>
    </row>
    <row r="637" spans="1:1" ht="14.25" customHeight="1" x14ac:dyDescent="0.35">
      <c r="A637" s="137"/>
    </row>
    <row r="638" spans="1:1" ht="14.25" customHeight="1" x14ac:dyDescent="0.35">
      <c r="A638" s="137"/>
    </row>
    <row r="639" spans="1:1" ht="14.25" customHeight="1" x14ac:dyDescent="0.35">
      <c r="A639" s="137"/>
    </row>
    <row r="640" spans="1:1" ht="14.25" customHeight="1" x14ac:dyDescent="0.35">
      <c r="A640" s="137"/>
    </row>
    <row r="641" spans="1:1" ht="14.25" customHeight="1" x14ac:dyDescent="0.35">
      <c r="A641" s="137"/>
    </row>
    <row r="642" spans="1:1" ht="14.25" customHeight="1" x14ac:dyDescent="0.35">
      <c r="A642" s="137"/>
    </row>
    <row r="643" spans="1:1" ht="14.25" customHeight="1" x14ac:dyDescent="0.35">
      <c r="A643" s="137"/>
    </row>
    <row r="644" spans="1:1" ht="14.25" customHeight="1" x14ac:dyDescent="0.35">
      <c r="A644" s="137"/>
    </row>
    <row r="645" spans="1:1" ht="14.25" customHeight="1" x14ac:dyDescent="0.35">
      <c r="A645" s="137"/>
    </row>
    <row r="646" spans="1:1" ht="14.25" customHeight="1" x14ac:dyDescent="0.35">
      <c r="A646" s="137"/>
    </row>
    <row r="647" spans="1:1" ht="14.25" customHeight="1" x14ac:dyDescent="0.35">
      <c r="A647" s="137"/>
    </row>
    <row r="648" spans="1:1" ht="14.25" customHeight="1" x14ac:dyDescent="0.35">
      <c r="A648" s="137"/>
    </row>
    <row r="649" spans="1:1" ht="14.25" customHeight="1" x14ac:dyDescent="0.35">
      <c r="A649" s="137"/>
    </row>
    <row r="650" spans="1:1" ht="14.25" customHeight="1" x14ac:dyDescent="0.35">
      <c r="A650" s="137"/>
    </row>
    <row r="651" spans="1:1" ht="14.25" customHeight="1" x14ac:dyDescent="0.35">
      <c r="A651" s="137"/>
    </row>
    <row r="652" spans="1:1" ht="14.25" customHeight="1" x14ac:dyDescent="0.35">
      <c r="A652" s="137"/>
    </row>
    <row r="653" spans="1:1" ht="14.25" customHeight="1" x14ac:dyDescent="0.35">
      <c r="A653" s="137"/>
    </row>
    <row r="654" spans="1:1" ht="14.25" customHeight="1" x14ac:dyDescent="0.35">
      <c r="A654" s="137"/>
    </row>
    <row r="655" spans="1:1" ht="14.25" customHeight="1" x14ac:dyDescent="0.35">
      <c r="A655" s="137"/>
    </row>
    <row r="656" spans="1:1" ht="14.25" customHeight="1" x14ac:dyDescent="0.35">
      <c r="A656" s="137"/>
    </row>
    <row r="657" spans="1:1" ht="14.25" customHeight="1" x14ac:dyDescent="0.35">
      <c r="A657" s="137"/>
    </row>
    <row r="658" spans="1:1" ht="14.25" customHeight="1" x14ac:dyDescent="0.35">
      <c r="A658" s="137"/>
    </row>
    <row r="659" spans="1:1" ht="14.25" customHeight="1" x14ac:dyDescent="0.35">
      <c r="A659" s="137"/>
    </row>
    <row r="660" spans="1:1" ht="14.25" customHeight="1" x14ac:dyDescent="0.35">
      <c r="A660" s="137"/>
    </row>
    <row r="661" spans="1:1" ht="14.25" customHeight="1" x14ac:dyDescent="0.35">
      <c r="A661" s="137"/>
    </row>
    <row r="662" spans="1:1" ht="14.25" customHeight="1" x14ac:dyDescent="0.35">
      <c r="A662" s="137"/>
    </row>
    <row r="663" spans="1:1" ht="14.25" customHeight="1" x14ac:dyDescent="0.35">
      <c r="A663" s="137"/>
    </row>
    <row r="664" spans="1:1" ht="14.25" customHeight="1" x14ac:dyDescent="0.35">
      <c r="A664" s="137"/>
    </row>
    <row r="665" spans="1:1" ht="14.25" customHeight="1" x14ac:dyDescent="0.35">
      <c r="A665" s="137"/>
    </row>
    <row r="666" spans="1:1" ht="14.25" customHeight="1" x14ac:dyDescent="0.35">
      <c r="A666" s="137"/>
    </row>
    <row r="667" spans="1:1" ht="14.25" customHeight="1" x14ac:dyDescent="0.35">
      <c r="A667" s="137"/>
    </row>
    <row r="668" spans="1:1" ht="14.25" customHeight="1" x14ac:dyDescent="0.35">
      <c r="A668" s="137"/>
    </row>
    <row r="669" spans="1:1" ht="14.25" customHeight="1" x14ac:dyDescent="0.35">
      <c r="A669" s="137"/>
    </row>
    <row r="670" spans="1:1" ht="14.25" customHeight="1" x14ac:dyDescent="0.35">
      <c r="A670" s="137"/>
    </row>
    <row r="671" spans="1:1" ht="14.25" customHeight="1" x14ac:dyDescent="0.35">
      <c r="A671" s="137"/>
    </row>
    <row r="672" spans="1:1" ht="14.25" customHeight="1" x14ac:dyDescent="0.35">
      <c r="A672" s="137"/>
    </row>
    <row r="673" spans="1:1" ht="14.25" customHeight="1" x14ac:dyDescent="0.35">
      <c r="A673" s="137"/>
    </row>
    <row r="674" spans="1:1" ht="14.25" customHeight="1" x14ac:dyDescent="0.35">
      <c r="A674" s="137"/>
    </row>
    <row r="675" spans="1:1" ht="14.25" customHeight="1" x14ac:dyDescent="0.35">
      <c r="A675" s="137"/>
    </row>
    <row r="676" spans="1:1" ht="14.25" customHeight="1" x14ac:dyDescent="0.35">
      <c r="A676" s="137"/>
    </row>
    <row r="677" spans="1:1" ht="14.25" customHeight="1" x14ac:dyDescent="0.35">
      <c r="A677" s="137"/>
    </row>
    <row r="678" spans="1:1" ht="14.25" customHeight="1" x14ac:dyDescent="0.35">
      <c r="A678" s="137"/>
    </row>
    <row r="679" spans="1:1" ht="14.25" customHeight="1" x14ac:dyDescent="0.35">
      <c r="A679" s="137"/>
    </row>
    <row r="680" spans="1:1" ht="14.25" customHeight="1" x14ac:dyDescent="0.35">
      <c r="A680" s="137"/>
    </row>
    <row r="681" spans="1:1" ht="14.25" customHeight="1" x14ac:dyDescent="0.35">
      <c r="A681" s="137"/>
    </row>
    <row r="682" spans="1:1" ht="14.25" customHeight="1" x14ac:dyDescent="0.35">
      <c r="A682" s="137"/>
    </row>
    <row r="683" spans="1:1" ht="14.25" customHeight="1" x14ac:dyDescent="0.35">
      <c r="A683" s="137"/>
    </row>
    <row r="684" spans="1:1" ht="14.25" customHeight="1" x14ac:dyDescent="0.35">
      <c r="A684" s="137"/>
    </row>
    <row r="685" spans="1:1" ht="14.25" customHeight="1" x14ac:dyDescent="0.35">
      <c r="A685" s="137"/>
    </row>
    <row r="686" spans="1:1" ht="14.25" customHeight="1" x14ac:dyDescent="0.35">
      <c r="A686" s="137"/>
    </row>
    <row r="687" spans="1:1" ht="14.25" customHeight="1" x14ac:dyDescent="0.35">
      <c r="A687" s="137"/>
    </row>
    <row r="688" spans="1:1" ht="14.25" customHeight="1" x14ac:dyDescent="0.35">
      <c r="A688" s="137"/>
    </row>
    <row r="689" spans="1:1" ht="14.25" customHeight="1" x14ac:dyDescent="0.35">
      <c r="A689" s="137"/>
    </row>
    <row r="690" spans="1:1" ht="14.25" customHeight="1" x14ac:dyDescent="0.35">
      <c r="A690" s="137"/>
    </row>
    <row r="691" spans="1:1" ht="14.25" customHeight="1" x14ac:dyDescent="0.35">
      <c r="A691" s="137"/>
    </row>
    <row r="692" spans="1:1" ht="14.25" customHeight="1" x14ac:dyDescent="0.35">
      <c r="A692" s="137"/>
    </row>
    <row r="693" spans="1:1" ht="14.25" customHeight="1" x14ac:dyDescent="0.35">
      <c r="A693" s="137"/>
    </row>
    <row r="694" spans="1:1" ht="14.25" customHeight="1" x14ac:dyDescent="0.35">
      <c r="A694" s="137"/>
    </row>
    <row r="695" spans="1:1" ht="14.25" customHeight="1" x14ac:dyDescent="0.35">
      <c r="A695" s="137"/>
    </row>
    <row r="696" spans="1:1" ht="14.25" customHeight="1" x14ac:dyDescent="0.35">
      <c r="A696" s="137"/>
    </row>
    <row r="697" spans="1:1" ht="14.25" customHeight="1" x14ac:dyDescent="0.35">
      <c r="A697" s="137"/>
    </row>
    <row r="698" spans="1:1" ht="14.25" customHeight="1" x14ac:dyDescent="0.35">
      <c r="A698" s="137"/>
    </row>
    <row r="699" spans="1:1" ht="14.25" customHeight="1" x14ac:dyDescent="0.35">
      <c r="A699" s="137"/>
    </row>
    <row r="700" spans="1:1" ht="14.25" customHeight="1" x14ac:dyDescent="0.35">
      <c r="A700" s="137"/>
    </row>
    <row r="701" spans="1:1" ht="14.25" customHeight="1" x14ac:dyDescent="0.35">
      <c r="A701" s="137"/>
    </row>
    <row r="702" spans="1:1" ht="14.25" customHeight="1" x14ac:dyDescent="0.35">
      <c r="A702" s="137"/>
    </row>
    <row r="703" spans="1:1" ht="14.25" customHeight="1" x14ac:dyDescent="0.35">
      <c r="A703" s="137"/>
    </row>
    <row r="704" spans="1:1" ht="14.25" customHeight="1" x14ac:dyDescent="0.35">
      <c r="A704" s="137"/>
    </row>
    <row r="705" spans="1:1" ht="14.25" customHeight="1" x14ac:dyDescent="0.35">
      <c r="A705" s="137"/>
    </row>
    <row r="706" spans="1:1" ht="14.25" customHeight="1" x14ac:dyDescent="0.35">
      <c r="A706" s="137"/>
    </row>
    <row r="707" spans="1:1" ht="14.25" customHeight="1" x14ac:dyDescent="0.35">
      <c r="A707" s="137"/>
    </row>
    <row r="708" spans="1:1" ht="14.25" customHeight="1" x14ac:dyDescent="0.35">
      <c r="A708" s="137"/>
    </row>
    <row r="709" spans="1:1" ht="14.25" customHeight="1" x14ac:dyDescent="0.35">
      <c r="A709" s="137"/>
    </row>
    <row r="710" spans="1:1" ht="14.25" customHeight="1" x14ac:dyDescent="0.35">
      <c r="A710" s="137"/>
    </row>
    <row r="711" spans="1:1" ht="14.25" customHeight="1" x14ac:dyDescent="0.35">
      <c r="A711" s="137"/>
    </row>
    <row r="712" spans="1:1" ht="14.25" customHeight="1" x14ac:dyDescent="0.35">
      <c r="A712" s="137"/>
    </row>
    <row r="713" spans="1:1" ht="14.25" customHeight="1" x14ac:dyDescent="0.35">
      <c r="A713" s="137"/>
    </row>
    <row r="714" spans="1:1" ht="14.25" customHeight="1" x14ac:dyDescent="0.35">
      <c r="A714" s="137"/>
    </row>
    <row r="715" spans="1:1" ht="14.25" customHeight="1" x14ac:dyDescent="0.35">
      <c r="A715" s="137"/>
    </row>
    <row r="716" spans="1:1" ht="14.25" customHeight="1" x14ac:dyDescent="0.35">
      <c r="A716" s="137"/>
    </row>
    <row r="717" spans="1:1" ht="14.25" customHeight="1" x14ac:dyDescent="0.35">
      <c r="A717" s="137"/>
    </row>
    <row r="718" spans="1:1" ht="14.25" customHeight="1" x14ac:dyDescent="0.35">
      <c r="A718" s="137"/>
    </row>
    <row r="719" spans="1:1" ht="14.25" customHeight="1" x14ac:dyDescent="0.35">
      <c r="A719" s="137"/>
    </row>
    <row r="720" spans="1:1" ht="14.25" customHeight="1" x14ac:dyDescent="0.35">
      <c r="A720" s="137"/>
    </row>
    <row r="721" spans="1:1" ht="14.25" customHeight="1" x14ac:dyDescent="0.35">
      <c r="A721" s="137"/>
    </row>
    <row r="722" spans="1:1" ht="14.25" customHeight="1" x14ac:dyDescent="0.35">
      <c r="A722" s="137"/>
    </row>
    <row r="723" spans="1:1" ht="14.25" customHeight="1" x14ac:dyDescent="0.35">
      <c r="A723" s="137"/>
    </row>
    <row r="724" spans="1:1" ht="14.25" customHeight="1" x14ac:dyDescent="0.35">
      <c r="A724" s="137"/>
    </row>
    <row r="725" spans="1:1" ht="14.25" customHeight="1" x14ac:dyDescent="0.35">
      <c r="A725" s="137"/>
    </row>
    <row r="726" spans="1:1" ht="14.25" customHeight="1" x14ac:dyDescent="0.35">
      <c r="A726" s="137"/>
    </row>
    <row r="727" spans="1:1" ht="14.25" customHeight="1" x14ac:dyDescent="0.35">
      <c r="A727" s="137"/>
    </row>
    <row r="728" spans="1:1" ht="14.25" customHeight="1" x14ac:dyDescent="0.35">
      <c r="A728" s="137"/>
    </row>
    <row r="729" spans="1:1" ht="14.25" customHeight="1" x14ac:dyDescent="0.35">
      <c r="A729" s="137"/>
    </row>
    <row r="730" spans="1:1" ht="14.25" customHeight="1" x14ac:dyDescent="0.35">
      <c r="A730" s="137"/>
    </row>
    <row r="731" spans="1:1" ht="14.25" customHeight="1" x14ac:dyDescent="0.35">
      <c r="A731" s="137"/>
    </row>
    <row r="732" spans="1:1" ht="14.25" customHeight="1" x14ac:dyDescent="0.35">
      <c r="A732" s="137"/>
    </row>
    <row r="733" spans="1:1" ht="14.25" customHeight="1" x14ac:dyDescent="0.35">
      <c r="A733" s="137"/>
    </row>
    <row r="734" spans="1:1" ht="14.25" customHeight="1" x14ac:dyDescent="0.35">
      <c r="A734" s="137"/>
    </row>
    <row r="735" spans="1:1" ht="14.25" customHeight="1" x14ac:dyDescent="0.35">
      <c r="A735" s="137"/>
    </row>
    <row r="736" spans="1:1" ht="14.25" customHeight="1" x14ac:dyDescent="0.35">
      <c r="A736" s="137"/>
    </row>
    <row r="737" spans="1:1" ht="14.25" customHeight="1" x14ac:dyDescent="0.35">
      <c r="A737" s="137"/>
    </row>
    <row r="738" spans="1:1" ht="14.25" customHeight="1" x14ac:dyDescent="0.35">
      <c r="A738" s="137"/>
    </row>
    <row r="739" spans="1:1" ht="14.25" customHeight="1" x14ac:dyDescent="0.35">
      <c r="A739" s="137"/>
    </row>
    <row r="740" spans="1:1" ht="14.25" customHeight="1" x14ac:dyDescent="0.35">
      <c r="A740" s="137"/>
    </row>
    <row r="741" spans="1:1" ht="14.25" customHeight="1" x14ac:dyDescent="0.35">
      <c r="A741" s="137"/>
    </row>
    <row r="742" spans="1:1" ht="14.25" customHeight="1" x14ac:dyDescent="0.35">
      <c r="A742" s="137"/>
    </row>
    <row r="743" spans="1:1" ht="14.25" customHeight="1" x14ac:dyDescent="0.35">
      <c r="A743" s="137"/>
    </row>
    <row r="744" spans="1:1" ht="14.25" customHeight="1" x14ac:dyDescent="0.35">
      <c r="A744" s="137"/>
    </row>
    <row r="745" spans="1:1" ht="14.25" customHeight="1" x14ac:dyDescent="0.35">
      <c r="A745" s="137"/>
    </row>
    <row r="746" spans="1:1" ht="14.25" customHeight="1" x14ac:dyDescent="0.35">
      <c r="A746" s="137"/>
    </row>
    <row r="747" spans="1:1" ht="14.25" customHeight="1" x14ac:dyDescent="0.35">
      <c r="A747" s="137"/>
    </row>
    <row r="748" spans="1:1" ht="14.25" customHeight="1" x14ac:dyDescent="0.35">
      <c r="A748" s="137"/>
    </row>
    <row r="749" spans="1:1" ht="14.25" customHeight="1" x14ac:dyDescent="0.35">
      <c r="A749" s="137"/>
    </row>
    <row r="750" spans="1:1" ht="14.25" customHeight="1" x14ac:dyDescent="0.35">
      <c r="A750" s="137"/>
    </row>
    <row r="751" spans="1:1" ht="14.25" customHeight="1" x14ac:dyDescent="0.35">
      <c r="A751" s="137"/>
    </row>
    <row r="752" spans="1:1" ht="14.25" customHeight="1" x14ac:dyDescent="0.35">
      <c r="A752" s="137"/>
    </row>
    <row r="753" spans="1:1" ht="14.25" customHeight="1" x14ac:dyDescent="0.35">
      <c r="A753" s="137"/>
    </row>
    <row r="754" spans="1:1" ht="14.25" customHeight="1" x14ac:dyDescent="0.35">
      <c r="A754" s="137"/>
    </row>
    <row r="755" spans="1:1" ht="14.25" customHeight="1" x14ac:dyDescent="0.35">
      <c r="A755" s="137"/>
    </row>
    <row r="756" spans="1:1" ht="14.25" customHeight="1" x14ac:dyDescent="0.35">
      <c r="A756" s="137"/>
    </row>
    <row r="757" spans="1:1" ht="14.25" customHeight="1" x14ac:dyDescent="0.35">
      <c r="A757" s="137"/>
    </row>
    <row r="758" spans="1:1" ht="14.25" customHeight="1" x14ac:dyDescent="0.35">
      <c r="A758" s="137"/>
    </row>
    <row r="759" spans="1:1" ht="14.25" customHeight="1" x14ac:dyDescent="0.35">
      <c r="A759" s="137"/>
    </row>
    <row r="760" spans="1:1" ht="14.25" customHeight="1" x14ac:dyDescent="0.35">
      <c r="A760" s="137"/>
    </row>
    <row r="761" spans="1:1" ht="14.25" customHeight="1" x14ac:dyDescent="0.35">
      <c r="A761" s="137"/>
    </row>
    <row r="762" spans="1:1" ht="14.25" customHeight="1" x14ac:dyDescent="0.35">
      <c r="A762" s="137"/>
    </row>
    <row r="763" spans="1:1" ht="14.25" customHeight="1" x14ac:dyDescent="0.35">
      <c r="A763" s="137"/>
    </row>
    <row r="764" spans="1:1" ht="14.25" customHeight="1" x14ac:dyDescent="0.35">
      <c r="A764" s="137"/>
    </row>
    <row r="765" spans="1:1" ht="14.25" customHeight="1" x14ac:dyDescent="0.35">
      <c r="A765" s="137"/>
    </row>
    <row r="766" spans="1:1" ht="14.25" customHeight="1" x14ac:dyDescent="0.35">
      <c r="A766" s="137"/>
    </row>
    <row r="767" spans="1:1" ht="14.25" customHeight="1" x14ac:dyDescent="0.35">
      <c r="A767" s="137"/>
    </row>
    <row r="768" spans="1:1" ht="14.25" customHeight="1" x14ac:dyDescent="0.35">
      <c r="A768" s="137"/>
    </row>
    <row r="769" spans="1:1" ht="14.25" customHeight="1" x14ac:dyDescent="0.35">
      <c r="A769" s="137"/>
    </row>
    <row r="770" spans="1:1" ht="14.25" customHeight="1" x14ac:dyDescent="0.35">
      <c r="A770" s="137"/>
    </row>
    <row r="771" spans="1:1" ht="14.25" customHeight="1" x14ac:dyDescent="0.35">
      <c r="A771" s="137"/>
    </row>
    <row r="772" spans="1:1" ht="14.25" customHeight="1" x14ac:dyDescent="0.35">
      <c r="A772" s="137"/>
    </row>
    <row r="773" spans="1:1" ht="14.25" customHeight="1" x14ac:dyDescent="0.35">
      <c r="A773" s="137"/>
    </row>
    <row r="774" spans="1:1" ht="14.25" customHeight="1" x14ac:dyDescent="0.35">
      <c r="A774" s="137"/>
    </row>
    <row r="775" spans="1:1" ht="14.25" customHeight="1" x14ac:dyDescent="0.35">
      <c r="A775" s="137"/>
    </row>
    <row r="776" spans="1:1" ht="14.25" customHeight="1" x14ac:dyDescent="0.35">
      <c r="A776" s="137"/>
    </row>
    <row r="777" spans="1:1" ht="14.25" customHeight="1" x14ac:dyDescent="0.35">
      <c r="A777" s="137"/>
    </row>
    <row r="778" spans="1:1" ht="14.25" customHeight="1" x14ac:dyDescent="0.35">
      <c r="A778" s="137"/>
    </row>
    <row r="779" spans="1:1" ht="14.25" customHeight="1" x14ac:dyDescent="0.35">
      <c r="A779" s="137"/>
    </row>
    <row r="780" spans="1:1" ht="14.25" customHeight="1" x14ac:dyDescent="0.35">
      <c r="A780" s="137"/>
    </row>
    <row r="781" spans="1:1" ht="14.25" customHeight="1" x14ac:dyDescent="0.35">
      <c r="A781" s="137"/>
    </row>
    <row r="782" spans="1:1" ht="14.25" customHeight="1" x14ac:dyDescent="0.35">
      <c r="A782" s="137"/>
    </row>
    <row r="783" spans="1:1" ht="14.25" customHeight="1" x14ac:dyDescent="0.35">
      <c r="A783" s="137"/>
    </row>
    <row r="784" spans="1:1" ht="14.25" customHeight="1" x14ac:dyDescent="0.35">
      <c r="A784" s="137"/>
    </row>
    <row r="785" spans="1:1" ht="14.25" customHeight="1" x14ac:dyDescent="0.35">
      <c r="A785" s="137"/>
    </row>
    <row r="786" spans="1:1" ht="14.25" customHeight="1" x14ac:dyDescent="0.35">
      <c r="A786" s="137"/>
    </row>
    <row r="787" spans="1:1" ht="14.25" customHeight="1" x14ac:dyDescent="0.35">
      <c r="A787" s="137"/>
    </row>
    <row r="788" spans="1:1" ht="14.25" customHeight="1" x14ac:dyDescent="0.35">
      <c r="A788" s="137"/>
    </row>
    <row r="789" spans="1:1" ht="14.25" customHeight="1" x14ac:dyDescent="0.35">
      <c r="A789" s="137"/>
    </row>
    <row r="790" spans="1:1" ht="14.25" customHeight="1" x14ac:dyDescent="0.35">
      <c r="A790" s="137"/>
    </row>
    <row r="791" spans="1:1" ht="14.25" customHeight="1" x14ac:dyDescent="0.35">
      <c r="A791" s="137"/>
    </row>
    <row r="792" spans="1:1" ht="14.25" customHeight="1" x14ac:dyDescent="0.35">
      <c r="A792" s="137"/>
    </row>
    <row r="793" spans="1:1" ht="14.25" customHeight="1" x14ac:dyDescent="0.35">
      <c r="A793" s="137"/>
    </row>
    <row r="794" spans="1:1" ht="14.25" customHeight="1" x14ac:dyDescent="0.35">
      <c r="A794" s="137"/>
    </row>
    <row r="795" spans="1:1" ht="14.25" customHeight="1" x14ac:dyDescent="0.35">
      <c r="A795" s="137"/>
    </row>
    <row r="796" spans="1:1" ht="14.25" customHeight="1" x14ac:dyDescent="0.35">
      <c r="A796" s="137"/>
    </row>
    <row r="797" spans="1:1" ht="14.25" customHeight="1" x14ac:dyDescent="0.35">
      <c r="A797" s="137"/>
    </row>
    <row r="798" spans="1:1" ht="14.25" customHeight="1" x14ac:dyDescent="0.35">
      <c r="A798" s="137"/>
    </row>
    <row r="799" spans="1:1" ht="14.25" customHeight="1" x14ac:dyDescent="0.35">
      <c r="A799" s="137"/>
    </row>
    <row r="800" spans="1:1" ht="14.25" customHeight="1" x14ac:dyDescent="0.35">
      <c r="A800" s="137"/>
    </row>
    <row r="801" spans="1:1" ht="14.25" customHeight="1" x14ac:dyDescent="0.35">
      <c r="A801" s="137"/>
    </row>
    <row r="802" spans="1:1" ht="14.25" customHeight="1" x14ac:dyDescent="0.35">
      <c r="A802" s="137"/>
    </row>
    <row r="803" spans="1:1" ht="14.25" customHeight="1" x14ac:dyDescent="0.35">
      <c r="A803" s="137"/>
    </row>
    <row r="804" spans="1:1" ht="14.25" customHeight="1" x14ac:dyDescent="0.35">
      <c r="A804" s="137"/>
    </row>
    <row r="805" spans="1:1" ht="14.25" customHeight="1" x14ac:dyDescent="0.35">
      <c r="A805" s="137"/>
    </row>
    <row r="806" spans="1:1" ht="14.25" customHeight="1" x14ac:dyDescent="0.35">
      <c r="A806" s="137"/>
    </row>
    <row r="807" spans="1:1" ht="14.25" customHeight="1" x14ac:dyDescent="0.35">
      <c r="A807" s="137"/>
    </row>
    <row r="808" spans="1:1" ht="14.25" customHeight="1" x14ac:dyDescent="0.35">
      <c r="A808" s="137"/>
    </row>
    <row r="809" spans="1:1" ht="14.25" customHeight="1" x14ac:dyDescent="0.35">
      <c r="A809" s="137"/>
    </row>
    <row r="810" spans="1:1" ht="14.25" customHeight="1" x14ac:dyDescent="0.35">
      <c r="A810" s="137"/>
    </row>
    <row r="811" spans="1:1" ht="14.25" customHeight="1" x14ac:dyDescent="0.35">
      <c r="A811" s="137"/>
    </row>
    <row r="812" spans="1:1" ht="14.25" customHeight="1" x14ac:dyDescent="0.35">
      <c r="A812" s="137"/>
    </row>
    <row r="813" spans="1:1" ht="14.25" customHeight="1" x14ac:dyDescent="0.35">
      <c r="A813" s="137"/>
    </row>
    <row r="814" spans="1:1" ht="14.25" customHeight="1" x14ac:dyDescent="0.35">
      <c r="A814" s="137"/>
    </row>
    <row r="815" spans="1:1" ht="14.25" customHeight="1" x14ac:dyDescent="0.35">
      <c r="A815" s="137"/>
    </row>
    <row r="816" spans="1:1" ht="14.25" customHeight="1" x14ac:dyDescent="0.35">
      <c r="A816" s="137"/>
    </row>
    <row r="817" spans="1:1" ht="14.25" customHeight="1" x14ac:dyDescent="0.35">
      <c r="A817" s="137"/>
    </row>
    <row r="818" spans="1:1" ht="14.25" customHeight="1" x14ac:dyDescent="0.35">
      <c r="A818" s="137"/>
    </row>
    <row r="819" spans="1:1" ht="14.25" customHeight="1" x14ac:dyDescent="0.35">
      <c r="A819" s="137"/>
    </row>
    <row r="820" spans="1:1" ht="14.25" customHeight="1" x14ac:dyDescent="0.35">
      <c r="A820" s="137"/>
    </row>
    <row r="821" spans="1:1" ht="14.25" customHeight="1" x14ac:dyDescent="0.35">
      <c r="A821" s="137"/>
    </row>
    <row r="822" spans="1:1" ht="14.25" customHeight="1" x14ac:dyDescent="0.35">
      <c r="A822" s="137"/>
    </row>
    <row r="823" spans="1:1" ht="14.25" customHeight="1" x14ac:dyDescent="0.35">
      <c r="A823" s="137"/>
    </row>
    <row r="824" spans="1:1" ht="14.25" customHeight="1" x14ac:dyDescent="0.35">
      <c r="A824" s="137"/>
    </row>
    <row r="825" spans="1:1" ht="14.25" customHeight="1" x14ac:dyDescent="0.35">
      <c r="A825" s="137"/>
    </row>
    <row r="826" spans="1:1" ht="14.25" customHeight="1" x14ac:dyDescent="0.35">
      <c r="A826" s="137"/>
    </row>
    <row r="827" spans="1:1" ht="14.25" customHeight="1" x14ac:dyDescent="0.35">
      <c r="A827" s="137"/>
    </row>
    <row r="828" spans="1:1" ht="14.25" customHeight="1" x14ac:dyDescent="0.35">
      <c r="A828" s="137"/>
    </row>
    <row r="829" spans="1:1" ht="14.25" customHeight="1" x14ac:dyDescent="0.35">
      <c r="A829" s="137"/>
    </row>
    <row r="830" spans="1:1" ht="14.25" customHeight="1" x14ac:dyDescent="0.35">
      <c r="A830" s="137"/>
    </row>
    <row r="831" spans="1:1" ht="14.25" customHeight="1" x14ac:dyDescent="0.35">
      <c r="A831" s="137"/>
    </row>
    <row r="832" spans="1:1" ht="14.25" customHeight="1" x14ac:dyDescent="0.35">
      <c r="A832" s="137"/>
    </row>
    <row r="833" spans="1:1" ht="14.25" customHeight="1" x14ac:dyDescent="0.35">
      <c r="A833" s="137"/>
    </row>
    <row r="834" spans="1:1" ht="14.25" customHeight="1" x14ac:dyDescent="0.35">
      <c r="A834" s="137"/>
    </row>
    <row r="835" spans="1:1" ht="14.25" customHeight="1" x14ac:dyDescent="0.35">
      <c r="A835" s="137"/>
    </row>
    <row r="836" spans="1:1" ht="14.25" customHeight="1" x14ac:dyDescent="0.35">
      <c r="A836" s="137"/>
    </row>
    <row r="837" spans="1:1" ht="14.25" customHeight="1" x14ac:dyDescent="0.35">
      <c r="A837" s="137"/>
    </row>
    <row r="838" spans="1:1" ht="14.25" customHeight="1" x14ac:dyDescent="0.35">
      <c r="A838" s="137"/>
    </row>
    <row r="839" spans="1:1" ht="14.25" customHeight="1" x14ac:dyDescent="0.35">
      <c r="A839" s="137"/>
    </row>
    <row r="840" spans="1:1" ht="14.25" customHeight="1" x14ac:dyDescent="0.35">
      <c r="A840" s="137"/>
    </row>
    <row r="841" spans="1:1" ht="14.25" customHeight="1" x14ac:dyDescent="0.35">
      <c r="A841" s="137"/>
    </row>
    <row r="842" spans="1:1" ht="14.25" customHeight="1" x14ac:dyDescent="0.35">
      <c r="A842" s="137"/>
    </row>
    <row r="843" spans="1:1" ht="14.25" customHeight="1" x14ac:dyDescent="0.35">
      <c r="A843" s="137"/>
    </row>
    <row r="844" spans="1:1" ht="14.25" customHeight="1" x14ac:dyDescent="0.35">
      <c r="A844" s="137"/>
    </row>
    <row r="845" spans="1:1" ht="14.25" customHeight="1" x14ac:dyDescent="0.35">
      <c r="A845" s="137"/>
    </row>
    <row r="846" spans="1:1" ht="14.25" customHeight="1" x14ac:dyDescent="0.35">
      <c r="A846" s="137"/>
    </row>
    <row r="847" spans="1:1" ht="14.25" customHeight="1" x14ac:dyDescent="0.35">
      <c r="A847" s="137"/>
    </row>
    <row r="848" spans="1:1" ht="14.25" customHeight="1" x14ac:dyDescent="0.35">
      <c r="A848" s="137"/>
    </row>
    <row r="849" spans="1:1" ht="14.25" customHeight="1" x14ac:dyDescent="0.35">
      <c r="A849" s="137"/>
    </row>
    <row r="850" spans="1:1" ht="14.25" customHeight="1" x14ac:dyDescent="0.35">
      <c r="A850" s="137"/>
    </row>
    <row r="851" spans="1:1" ht="14.25" customHeight="1" x14ac:dyDescent="0.35">
      <c r="A851" s="137"/>
    </row>
    <row r="852" spans="1:1" ht="14.25" customHeight="1" x14ac:dyDescent="0.35">
      <c r="A852" s="137"/>
    </row>
    <row r="853" spans="1:1" ht="14.25" customHeight="1" x14ac:dyDescent="0.35">
      <c r="A853" s="137"/>
    </row>
    <row r="854" spans="1:1" ht="14.25" customHeight="1" x14ac:dyDescent="0.35">
      <c r="A854" s="137"/>
    </row>
    <row r="855" spans="1:1" ht="14.25" customHeight="1" x14ac:dyDescent="0.35">
      <c r="A855" s="137"/>
    </row>
    <row r="856" spans="1:1" ht="14.25" customHeight="1" x14ac:dyDescent="0.35">
      <c r="A856" s="137"/>
    </row>
    <row r="857" spans="1:1" ht="14.25" customHeight="1" x14ac:dyDescent="0.35">
      <c r="A857" s="137"/>
    </row>
    <row r="858" spans="1:1" ht="14.25" customHeight="1" x14ac:dyDescent="0.35">
      <c r="A858" s="137"/>
    </row>
    <row r="859" spans="1:1" ht="14.25" customHeight="1" x14ac:dyDescent="0.35">
      <c r="A859" s="137"/>
    </row>
    <row r="860" spans="1:1" ht="14.25" customHeight="1" x14ac:dyDescent="0.35">
      <c r="A860" s="137"/>
    </row>
    <row r="861" spans="1:1" ht="14.25" customHeight="1" x14ac:dyDescent="0.35">
      <c r="A861" s="137"/>
    </row>
    <row r="862" spans="1:1" ht="14.25" customHeight="1" x14ac:dyDescent="0.35">
      <c r="A862" s="137"/>
    </row>
    <row r="863" spans="1:1" ht="14.25" customHeight="1" x14ac:dyDescent="0.35">
      <c r="A863" s="137"/>
    </row>
    <row r="864" spans="1:1" ht="14.25" customHeight="1" x14ac:dyDescent="0.35">
      <c r="A864" s="137"/>
    </row>
    <row r="865" spans="1:1" ht="14.25" customHeight="1" x14ac:dyDescent="0.35">
      <c r="A865" s="137"/>
    </row>
    <row r="866" spans="1:1" ht="14.25" customHeight="1" x14ac:dyDescent="0.35">
      <c r="A866" s="137"/>
    </row>
    <row r="867" spans="1:1" ht="14.25" customHeight="1" x14ac:dyDescent="0.35">
      <c r="A867" s="137"/>
    </row>
    <row r="868" spans="1:1" ht="14.25" customHeight="1" x14ac:dyDescent="0.35">
      <c r="A868" s="137"/>
    </row>
    <row r="869" spans="1:1" ht="14.25" customHeight="1" x14ac:dyDescent="0.35">
      <c r="A869" s="137"/>
    </row>
    <row r="870" spans="1:1" ht="14.25" customHeight="1" x14ac:dyDescent="0.35">
      <c r="A870" s="137"/>
    </row>
    <row r="871" spans="1:1" ht="14.25" customHeight="1" x14ac:dyDescent="0.35">
      <c r="A871" s="137"/>
    </row>
    <row r="872" spans="1:1" ht="14.25" customHeight="1" x14ac:dyDescent="0.35">
      <c r="A872" s="137"/>
    </row>
    <row r="873" spans="1:1" ht="14.25" customHeight="1" x14ac:dyDescent="0.35">
      <c r="A873" s="137"/>
    </row>
    <row r="874" spans="1:1" ht="14.25" customHeight="1" x14ac:dyDescent="0.35">
      <c r="A874" s="137"/>
    </row>
    <row r="875" spans="1:1" ht="14.25" customHeight="1" x14ac:dyDescent="0.35">
      <c r="A875" s="137"/>
    </row>
    <row r="876" spans="1:1" ht="14.25" customHeight="1" x14ac:dyDescent="0.35">
      <c r="A876" s="137"/>
    </row>
    <row r="877" spans="1:1" ht="14.25" customHeight="1" x14ac:dyDescent="0.35">
      <c r="A877" s="137"/>
    </row>
    <row r="878" spans="1:1" ht="14.25" customHeight="1" x14ac:dyDescent="0.35">
      <c r="A878" s="137"/>
    </row>
    <row r="879" spans="1:1" ht="14.25" customHeight="1" x14ac:dyDescent="0.35">
      <c r="A879" s="137"/>
    </row>
    <row r="880" spans="1:1" ht="14.25" customHeight="1" x14ac:dyDescent="0.35">
      <c r="A880" s="137"/>
    </row>
    <row r="881" spans="1:1" ht="14.25" customHeight="1" x14ac:dyDescent="0.35">
      <c r="A881" s="137"/>
    </row>
    <row r="882" spans="1:1" ht="14.25" customHeight="1" x14ac:dyDescent="0.35">
      <c r="A882" s="137"/>
    </row>
    <row r="883" spans="1:1" ht="14.25" customHeight="1" x14ac:dyDescent="0.35">
      <c r="A883" s="137"/>
    </row>
    <row r="884" spans="1:1" ht="14.25" customHeight="1" x14ac:dyDescent="0.35">
      <c r="A884" s="137"/>
    </row>
    <row r="885" spans="1:1" ht="14.25" customHeight="1" x14ac:dyDescent="0.35">
      <c r="A885" s="137"/>
    </row>
    <row r="886" spans="1:1" ht="14.25" customHeight="1" x14ac:dyDescent="0.35">
      <c r="A886" s="137"/>
    </row>
    <row r="887" spans="1:1" ht="14.25" customHeight="1" x14ac:dyDescent="0.35">
      <c r="A887" s="137"/>
    </row>
    <row r="888" spans="1:1" ht="14.25" customHeight="1" x14ac:dyDescent="0.35">
      <c r="A888" s="137"/>
    </row>
    <row r="889" spans="1:1" ht="14.25" customHeight="1" x14ac:dyDescent="0.35">
      <c r="A889" s="137"/>
    </row>
    <row r="890" spans="1:1" ht="14.25" customHeight="1" x14ac:dyDescent="0.35">
      <c r="A890" s="137"/>
    </row>
    <row r="891" spans="1:1" ht="14.25" customHeight="1" x14ac:dyDescent="0.35">
      <c r="A891" s="137"/>
    </row>
    <row r="892" spans="1:1" ht="14.25" customHeight="1" x14ac:dyDescent="0.35">
      <c r="A892" s="137"/>
    </row>
    <row r="893" spans="1:1" ht="14.25" customHeight="1" x14ac:dyDescent="0.35">
      <c r="A893" s="137"/>
    </row>
    <row r="894" spans="1:1" ht="14.25" customHeight="1" x14ac:dyDescent="0.35">
      <c r="A894" s="137"/>
    </row>
    <row r="895" spans="1:1" ht="14.25" customHeight="1" x14ac:dyDescent="0.35">
      <c r="A895" s="137"/>
    </row>
    <row r="896" spans="1:1" ht="14.25" customHeight="1" x14ac:dyDescent="0.35">
      <c r="A896" s="137"/>
    </row>
    <row r="897" spans="1:1" ht="14.25" customHeight="1" x14ac:dyDescent="0.35">
      <c r="A897" s="137"/>
    </row>
    <row r="898" spans="1:1" ht="14.25" customHeight="1" x14ac:dyDescent="0.35">
      <c r="A898" s="137"/>
    </row>
    <row r="899" spans="1:1" ht="14.25" customHeight="1" x14ac:dyDescent="0.35">
      <c r="A899" s="137"/>
    </row>
    <row r="900" spans="1:1" ht="14.25" customHeight="1" x14ac:dyDescent="0.35">
      <c r="A900" s="137"/>
    </row>
    <row r="901" spans="1:1" ht="14.25" customHeight="1" x14ac:dyDescent="0.35">
      <c r="A901" s="137"/>
    </row>
    <row r="902" spans="1:1" ht="14.25" customHeight="1" x14ac:dyDescent="0.35">
      <c r="A902" s="137"/>
    </row>
    <row r="903" spans="1:1" ht="14.25" customHeight="1" x14ac:dyDescent="0.35">
      <c r="A903" s="137"/>
    </row>
    <row r="904" spans="1:1" ht="14.25" customHeight="1" x14ac:dyDescent="0.35">
      <c r="A904" s="137"/>
    </row>
    <row r="905" spans="1:1" ht="14.25" customHeight="1" x14ac:dyDescent="0.35">
      <c r="A905" s="137"/>
    </row>
    <row r="906" spans="1:1" ht="14.25" customHeight="1" x14ac:dyDescent="0.35">
      <c r="A906" s="137"/>
    </row>
    <row r="907" spans="1:1" ht="14.25" customHeight="1" x14ac:dyDescent="0.35">
      <c r="A907" s="137"/>
    </row>
    <row r="908" spans="1:1" ht="14.25" customHeight="1" x14ac:dyDescent="0.35">
      <c r="A908" s="137"/>
    </row>
    <row r="909" spans="1:1" ht="14.25" customHeight="1" x14ac:dyDescent="0.35">
      <c r="A909" s="137"/>
    </row>
    <row r="910" spans="1:1" ht="14.25" customHeight="1" x14ac:dyDescent="0.35">
      <c r="A910" s="137"/>
    </row>
    <row r="911" spans="1:1" ht="14.25" customHeight="1" x14ac:dyDescent="0.35">
      <c r="A911" s="137"/>
    </row>
    <row r="912" spans="1:1" ht="14.25" customHeight="1" x14ac:dyDescent="0.35">
      <c r="A912" s="137"/>
    </row>
    <row r="913" spans="1:1" ht="14.25" customHeight="1" x14ac:dyDescent="0.35">
      <c r="A913" s="137"/>
    </row>
    <row r="914" spans="1:1" ht="14.25" customHeight="1" x14ac:dyDescent="0.35">
      <c r="A914" s="137"/>
    </row>
    <row r="915" spans="1:1" ht="14.25" customHeight="1" x14ac:dyDescent="0.35">
      <c r="A915" s="137"/>
    </row>
    <row r="916" spans="1:1" ht="14.25" customHeight="1" x14ac:dyDescent="0.35">
      <c r="A916" s="137"/>
    </row>
    <row r="917" spans="1:1" ht="14.25" customHeight="1" x14ac:dyDescent="0.35">
      <c r="A917" s="137"/>
    </row>
    <row r="918" spans="1:1" ht="14.25" customHeight="1" x14ac:dyDescent="0.35">
      <c r="A918" s="137"/>
    </row>
    <row r="919" spans="1:1" ht="14.25" customHeight="1" x14ac:dyDescent="0.35">
      <c r="A919" s="137"/>
    </row>
    <row r="920" spans="1:1" ht="14.25" customHeight="1" x14ac:dyDescent="0.35">
      <c r="A920" s="137"/>
    </row>
    <row r="921" spans="1:1" ht="14.25" customHeight="1" x14ac:dyDescent="0.35">
      <c r="A921" s="137"/>
    </row>
    <row r="922" spans="1:1" ht="14.25" customHeight="1" x14ac:dyDescent="0.35">
      <c r="A922" s="137"/>
    </row>
    <row r="923" spans="1:1" ht="14.25" customHeight="1" x14ac:dyDescent="0.35">
      <c r="A923" s="137"/>
    </row>
    <row r="924" spans="1:1" ht="14.25" customHeight="1" x14ac:dyDescent="0.35">
      <c r="A924" s="137"/>
    </row>
    <row r="925" spans="1:1" ht="14.25" customHeight="1" x14ac:dyDescent="0.35">
      <c r="A925" s="137"/>
    </row>
    <row r="926" spans="1:1" ht="14.25" customHeight="1" x14ac:dyDescent="0.35">
      <c r="A926" s="137"/>
    </row>
    <row r="927" spans="1:1" ht="14.25" customHeight="1" x14ac:dyDescent="0.35">
      <c r="A927" s="137"/>
    </row>
    <row r="928" spans="1:1" ht="14.25" customHeight="1" x14ac:dyDescent="0.35">
      <c r="A928" s="137"/>
    </row>
    <row r="929" spans="1:1" ht="14.25" customHeight="1" x14ac:dyDescent="0.35">
      <c r="A929" s="137"/>
    </row>
    <row r="930" spans="1:1" ht="14.25" customHeight="1" x14ac:dyDescent="0.35">
      <c r="A930" s="137"/>
    </row>
    <row r="931" spans="1:1" ht="14.25" customHeight="1" x14ac:dyDescent="0.35">
      <c r="A931" s="137"/>
    </row>
    <row r="932" spans="1:1" ht="14.25" customHeight="1" x14ac:dyDescent="0.35">
      <c r="A932" s="137"/>
    </row>
    <row r="933" spans="1:1" ht="14.25" customHeight="1" x14ac:dyDescent="0.35">
      <c r="A933" s="137"/>
    </row>
    <row r="934" spans="1:1" ht="14.25" customHeight="1" x14ac:dyDescent="0.35">
      <c r="A934" s="137"/>
    </row>
    <row r="935" spans="1:1" ht="14.25" customHeight="1" x14ac:dyDescent="0.35">
      <c r="A935" s="137"/>
    </row>
    <row r="936" spans="1:1" ht="14.25" customHeight="1" x14ac:dyDescent="0.35">
      <c r="A936" s="137"/>
    </row>
    <row r="937" spans="1:1" ht="14.25" customHeight="1" x14ac:dyDescent="0.35">
      <c r="A937" s="137"/>
    </row>
    <row r="938" spans="1:1" ht="14.25" customHeight="1" x14ac:dyDescent="0.35">
      <c r="A938" s="137"/>
    </row>
    <row r="939" spans="1:1" ht="14.25" customHeight="1" x14ac:dyDescent="0.35">
      <c r="A939" s="137"/>
    </row>
    <row r="940" spans="1:1" ht="14.25" customHeight="1" x14ac:dyDescent="0.35">
      <c r="A940" s="137"/>
    </row>
    <row r="941" spans="1:1" ht="14.25" customHeight="1" x14ac:dyDescent="0.35">
      <c r="A941" s="137"/>
    </row>
    <row r="942" spans="1:1" ht="14.25" customHeight="1" x14ac:dyDescent="0.35">
      <c r="A942" s="137"/>
    </row>
    <row r="943" spans="1:1" ht="14.25" customHeight="1" x14ac:dyDescent="0.35">
      <c r="A943" s="137"/>
    </row>
    <row r="944" spans="1:1" ht="14.25" customHeight="1" x14ac:dyDescent="0.35">
      <c r="A944" s="137"/>
    </row>
    <row r="945" spans="1:1" ht="14.25" customHeight="1" x14ac:dyDescent="0.35">
      <c r="A945" s="137"/>
    </row>
    <row r="946" spans="1:1" ht="14.25" customHeight="1" x14ac:dyDescent="0.35">
      <c r="A946" s="137"/>
    </row>
    <row r="947" spans="1:1" ht="14.25" customHeight="1" x14ac:dyDescent="0.35">
      <c r="A947" s="137"/>
    </row>
    <row r="948" spans="1:1" ht="14.25" customHeight="1" x14ac:dyDescent="0.35">
      <c r="A948" s="137"/>
    </row>
    <row r="949" spans="1:1" ht="14.25" customHeight="1" x14ac:dyDescent="0.35">
      <c r="A949" s="137"/>
    </row>
    <row r="950" spans="1:1" ht="14.25" customHeight="1" x14ac:dyDescent="0.35">
      <c r="A950" s="137"/>
    </row>
    <row r="951" spans="1:1" ht="14.25" customHeight="1" x14ac:dyDescent="0.35">
      <c r="A951" s="137"/>
    </row>
    <row r="952" spans="1:1" ht="14.25" customHeight="1" x14ac:dyDescent="0.35">
      <c r="A952" s="137"/>
    </row>
    <row r="953" spans="1:1" ht="14.25" customHeight="1" x14ac:dyDescent="0.35">
      <c r="A953" s="137"/>
    </row>
    <row r="954" spans="1:1" ht="14.25" customHeight="1" x14ac:dyDescent="0.35">
      <c r="A954" s="137"/>
    </row>
    <row r="955" spans="1:1" ht="14.25" customHeight="1" x14ac:dyDescent="0.35">
      <c r="A955" s="137"/>
    </row>
    <row r="956" spans="1:1" ht="14.25" customHeight="1" x14ac:dyDescent="0.35">
      <c r="A956" s="137"/>
    </row>
    <row r="957" spans="1:1" ht="14.25" customHeight="1" x14ac:dyDescent="0.35">
      <c r="A957" s="137"/>
    </row>
    <row r="958" spans="1:1" ht="14.25" customHeight="1" x14ac:dyDescent="0.35">
      <c r="A958" s="137"/>
    </row>
    <row r="959" spans="1:1" ht="14.25" customHeight="1" x14ac:dyDescent="0.35">
      <c r="A959" s="137"/>
    </row>
    <row r="960" spans="1:1" ht="14.25" customHeight="1" x14ac:dyDescent="0.35">
      <c r="A960" s="137"/>
    </row>
    <row r="961" spans="1:1" ht="14.25" customHeight="1" x14ac:dyDescent="0.35">
      <c r="A961" s="137"/>
    </row>
    <row r="962" spans="1:1" ht="14.25" customHeight="1" x14ac:dyDescent="0.35">
      <c r="A962" s="137"/>
    </row>
    <row r="963" spans="1:1" ht="14.25" customHeight="1" x14ac:dyDescent="0.35">
      <c r="A963" s="137"/>
    </row>
    <row r="964" spans="1:1" ht="14.25" customHeight="1" x14ac:dyDescent="0.35">
      <c r="A964" s="137"/>
    </row>
    <row r="965" spans="1:1" ht="14.25" customHeight="1" x14ac:dyDescent="0.35">
      <c r="A965" s="137"/>
    </row>
    <row r="966" spans="1:1" ht="14.25" customHeight="1" x14ac:dyDescent="0.35">
      <c r="A966" s="137"/>
    </row>
    <row r="967" spans="1:1" ht="14.25" customHeight="1" x14ac:dyDescent="0.35">
      <c r="A967" s="137"/>
    </row>
    <row r="968" spans="1:1" ht="14.25" customHeight="1" x14ac:dyDescent="0.35">
      <c r="A968" s="137"/>
    </row>
    <row r="969" spans="1:1" ht="14.25" customHeight="1" x14ac:dyDescent="0.35">
      <c r="A969" s="137"/>
    </row>
    <row r="970" spans="1:1" ht="14.25" customHeight="1" x14ac:dyDescent="0.35">
      <c r="A970" s="137"/>
    </row>
    <row r="971" spans="1:1" ht="14.25" customHeight="1" x14ac:dyDescent="0.35">
      <c r="A971" s="137"/>
    </row>
    <row r="972" spans="1:1" ht="14.25" customHeight="1" x14ac:dyDescent="0.35">
      <c r="A972" s="137"/>
    </row>
    <row r="973" spans="1:1" ht="14.25" customHeight="1" x14ac:dyDescent="0.35">
      <c r="A973" s="137"/>
    </row>
    <row r="974" spans="1:1" ht="14.25" customHeight="1" x14ac:dyDescent="0.35">
      <c r="A974" s="137"/>
    </row>
    <row r="975" spans="1:1" ht="14.25" customHeight="1" x14ac:dyDescent="0.35">
      <c r="A975" s="137"/>
    </row>
    <row r="976" spans="1:1" ht="14.25" customHeight="1" x14ac:dyDescent="0.35">
      <c r="A976" s="137"/>
    </row>
    <row r="977" spans="1:1" ht="14.25" customHeight="1" x14ac:dyDescent="0.35">
      <c r="A977" s="137"/>
    </row>
    <row r="978" spans="1:1" ht="14.25" customHeight="1" x14ac:dyDescent="0.35">
      <c r="A978" s="137"/>
    </row>
    <row r="979" spans="1:1" ht="14.25" customHeight="1" x14ac:dyDescent="0.35">
      <c r="A979" s="137"/>
    </row>
    <row r="980" spans="1:1" ht="14.25" customHeight="1" x14ac:dyDescent="0.35">
      <c r="A980" s="137"/>
    </row>
    <row r="981" spans="1:1" ht="14.25" customHeight="1" x14ac:dyDescent="0.35">
      <c r="A981" s="137"/>
    </row>
    <row r="982" spans="1:1" ht="14.25" customHeight="1" x14ac:dyDescent="0.35">
      <c r="A982" s="137"/>
    </row>
    <row r="983" spans="1:1" ht="14.25" customHeight="1" x14ac:dyDescent="0.35">
      <c r="A983" s="137"/>
    </row>
    <row r="984" spans="1:1" ht="14.25" customHeight="1" x14ac:dyDescent="0.35">
      <c r="A984" s="137"/>
    </row>
    <row r="985" spans="1:1" ht="14.25" customHeight="1" x14ac:dyDescent="0.35">
      <c r="A985" s="137"/>
    </row>
    <row r="986" spans="1:1" ht="14.25" customHeight="1" x14ac:dyDescent="0.35">
      <c r="A986" s="137"/>
    </row>
    <row r="987" spans="1:1" ht="14.25" customHeight="1" x14ac:dyDescent="0.35">
      <c r="A987" s="137"/>
    </row>
    <row r="988" spans="1:1" ht="14.25" customHeight="1" x14ac:dyDescent="0.35">
      <c r="A988" s="137"/>
    </row>
    <row r="989" spans="1:1" ht="14.25" customHeight="1" x14ac:dyDescent="0.35">
      <c r="A989" s="137"/>
    </row>
    <row r="990" spans="1:1" ht="14.25" customHeight="1" x14ac:dyDescent="0.35">
      <c r="A990" s="137"/>
    </row>
    <row r="991" spans="1:1" ht="14.25" customHeight="1" x14ac:dyDescent="0.35">
      <c r="A991" s="137"/>
    </row>
    <row r="992" spans="1:1" ht="14.25" customHeight="1" x14ac:dyDescent="0.35">
      <c r="A992" s="137"/>
    </row>
    <row r="993" spans="1:1" ht="14.25" customHeight="1" x14ac:dyDescent="0.35">
      <c r="A993" s="137"/>
    </row>
    <row r="994" spans="1:1" ht="14.25" customHeight="1" x14ac:dyDescent="0.35">
      <c r="A994" s="137"/>
    </row>
    <row r="995" spans="1:1" ht="14.25" customHeight="1" x14ac:dyDescent="0.35">
      <c r="A995" s="137"/>
    </row>
    <row r="996" spans="1:1" ht="14.25" customHeight="1" x14ac:dyDescent="0.35">
      <c r="A996" s="137"/>
    </row>
    <row r="997" spans="1:1" ht="14.25" customHeight="1" x14ac:dyDescent="0.35">
      <c r="A997" s="137"/>
    </row>
    <row r="998" spans="1:1" ht="14.25" customHeight="1" x14ac:dyDescent="0.35">
      <c r="A998" s="137"/>
    </row>
    <row r="999" spans="1:1" ht="14.25" customHeight="1" x14ac:dyDescent="0.35">
      <c r="A999" s="137"/>
    </row>
    <row r="1000" spans="1:1" ht="14.25" customHeight="1" x14ac:dyDescent="0.35">
      <c r="A1000" s="137"/>
    </row>
  </sheetData>
  <mergeCells count="15">
    <mergeCell ref="P4:P5"/>
    <mergeCell ref="R4:R5"/>
    <mergeCell ref="S4:S5"/>
    <mergeCell ref="A6:A27"/>
    <mergeCell ref="E13:F13"/>
    <mergeCell ref="G13:H13"/>
    <mergeCell ref="K4:L5"/>
    <mergeCell ref="M4:M5"/>
    <mergeCell ref="O4:O5"/>
    <mergeCell ref="R6:R7"/>
    <mergeCell ref="S6:S7"/>
    <mergeCell ref="D10:F11"/>
    <mergeCell ref="G10:H11"/>
    <mergeCell ref="E12:F12"/>
    <mergeCell ref="G12:H12"/>
  </mergeCells>
  <conditionalFormatting sqref="F18:F25">
    <cfRule type="expression" dxfId="28" priority="3">
      <formula>$D18="Investor"</formula>
    </cfRule>
    <cfRule type="expression" dxfId="27" priority="4">
      <formula>$D18="Self"</formula>
    </cfRule>
    <cfRule type="expression" dxfId="26" priority="5">
      <formula>$D18="Loan"</formula>
    </cfRule>
  </conditionalFormatting>
  <conditionalFormatting sqref="G18:G25">
    <cfRule type="expression" dxfId="25" priority="6">
      <formula>$D18&gt;0</formula>
    </cfRule>
  </conditionalFormatting>
  <conditionalFormatting sqref="I26">
    <cfRule type="expression" dxfId="24" priority="7">
      <formula>$G$26&lt;$G$10</formula>
    </cfRule>
    <cfRule type="expression" dxfId="23" priority="8">
      <formula>$G$26&gt;=$G$10</formula>
    </cfRule>
  </conditionalFormatting>
  <conditionalFormatting sqref="M7:M21">
    <cfRule type="expression" dxfId="22" priority="1">
      <formula>$K7&gt;0</formula>
    </cfRule>
  </conditionalFormatting>
  <conditionalFormatting sqref="P7:P21">
    <cfRule type="expression" dxfId="21" priority="2">
      <formula>$O7&gt;0</formula>
    </cfRule>
  </conditionalFormatting>
  <dataValidations count="3">
    <dataValidation type="list" allowBlank="1" showErrorMessage="1" sqref="D18:D25" xr:uid="{00000000-0002-0000-0400-000000000000}">
      <formula1>"Self,Loan,Investor"</formula1>
    </dataValidation>
    <dataValidation type="list" allowBlank="1" showErrorMessage="1" sqref="L7:L21" xr:uid="{00000000-0002-0000-0400-000001000000}">
      <formula1>"Tangible,Intangible"</formula1>
    </dataValidation>
    <dataValidation type="list" allowBlank="1" showErrorMessage="1" sqref="F5:F8" xr:uid="{00000000-0002-0000-0400-000002000000}">
      <formula1>"Yes,No"</formula1>
    </dataValidation>
  </dataValidation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1F0C8"/>
  </sheetPr>
  <dimension ref="A1:AK1000"/>
  <sheetViews>
    <sheetView showGridLines="0" workbookViewId="0"/>
  </sheetViews>
  <sheetFormatPr defaultColWidth="12.6328125" defaultRowHeight="15" customHeight="1" x14ac:dyDescent="0.35"/>
  <cols>
    <col min="1" max="1" width="25.6328125" customWidth="1"/>
    <col min="2" max="2" width="3.453125" customWidth="1"/>
    <col min="3" max="3" width="5.453125" customWidth="1"/>
    <col min="4" max="4" width="4.453125" customWidth="1"/>
    <col min="5" max="5" width="17.6328125" customWidth="1"/>
    <col min="6" max="6" width="13.453125" customWidth="1"/>
    <col min="7" max="8" width="10.453125" customWidth="1"/>
    <col min="9" max="10" width="8" customWidth="1"/>
    <col min="11" max="11" width="7.08984375" customWidth="1"/>
    <col min="12" max="12" width="17.6328125" customWidth="1"/>
    <col min="13" max="15" width="10.6328125" customWidth="1"/>
    <col min="16" max="16" width="10.90625" customWidth="1"/>
    <col min="17" max="17" width="10.36328125" customWidth="1"/>
    <col min="18" max="18" width="7.90625" customWidth="1"/>
    <col min="19" max="19" width="18.08984375" customWidth="1"/>
    <col min="20" max="23" width="12" customWidth="1"/>
    <col min="24" max="24" width="8.6328125" customWidth="1"/>
    <col min="25" max="25" width="15" customWidth="1"/>
    <col min="26" max="26" width="17.6328125" customWidth="1"/>
    <col min="27" max="29" width="11.36328125" customWidth="1"/>
    <col min="30" max="30" width="10.453125" customWidth="1"/>
    <col min="31" max="31" width="7.453125" customWidth="1"/>
    <col min="32" max="32" width="12.453125" customWidth="1"/>
    <col min="33" max="33" width="18.90625" customWidth="1"/>
    <col min="34" max="36" width="10.36328125" customWidth="1"/>
    <col min="37" max="37" width="10.453125" customWidth="1"/>
  </cols>
  <sheetData>
    <row r="1" spans="1:37" ht="48.75" customHeight="1" x14ac:dyDescent="0.35">
      <c r="A1" s="137"/>
      <c r="B1" s="187"/>
      <c r="C1" s="187"/>
      <c r="D1" s="188" t="s">
        <v>139</v>
      </c>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c r="AE1" s="187"/>
      <c r="AF1" s="187"/>
      <c r="AG1" s="187"/>
      <c r="AH1" s="187"/>
      <c r="AI1" s="187"/>
      <c r="AJ1" s="187"/>
      <c r="AK1" s="187"/>
    </row>
    <row r="2" spans="1:37" ht="14.25" customHeight="1" x14ac:dyDescent="0.35">
      <c r="A2" s="137"/>
      <c r="K2" s="189"/>
      <c r="R2" s="189"/>
      <c r="Y2" s="189"/>
      <c r="AF2" s="189"/>
    </row>
    <row r="3" spans="1:37" ht="14.25" customHeight="1" x14ac:dyDescent="0.35">
      <c r="A3" s="137"/>
      <c r="C3" s="68" t="s">
        <v>140</v>
      </c>
      <c r="K3" s="189"/>
      <c r="R3" s="189"/>
      <c r="Y3" s="189"/>
      <c r="AF3" s="189"/>
    </row>
    <row r="4" spans="1:37" ht="14.25" customHeight="1" x14ac:dyDescent="0.45">
      <c r="A4" s="190"/>
      <c r="B4" s="191"/>
      <c r="C4" s="191"/>
      <c r="D4" s="191"/>
      <c r="E4" s="192" t="s">
        <v>141</v>
      </c>
      <c r="F4" s="396"/>
      <c r="G4" s="397"/>
      <c r="H4" s="398"/>
      <c r="I4" s="191"/>
      <c r="J4" s="191"/>
      <c r="K4" s="193"/>
      <c r="L4" s="192" t="s">
        <v>142</v>
      </c>
      <c r="M4" s="396"/>
      <c r="N4" s="397"/>
      <c r="O4" s="398"/>
      <c r="P4" s="191"/>
      <c r="Q4" s="194"/>
      <c r="R4" s="193"/>
      <c r="S4" s="192" t="s">
        <v>143</v>
      </c>
      <c r="T4" s="195"/>
      <c r="U4" s="195"/>
      <c r="V4" s="196"/>
      <c r="W4" s="191"/>
      <c r="X4" s="191"/>
      <c r="Y4" s="193"/>
      <c r="Z4" s="192" t="s">
        <v>144</v>
      </c>
      <c r="AA4" s="195"/>
      <c r="AB4" s="195"/>
      <c r="AC4" s="196"/>
      <c r="AD4" s="191"/>
      <c r="AE4" s="191"/>
      <c r="AF4" s="193"/>
      <c r="AG4" s="192" t="s">
        <v>145</v>
      </c>
      <c r="AH4" s="195"/>
      <c r="AI4" s="195"/>
      <c r="AJ4" s="196"/>
      <c r="AK4" s="191"/>
    </row>
    <row r="5" spans="1:37" ht="14.25" customHeight="1" x14ac:dyDescent="0.35">
      <c r="A5" s="138" t="s">
        <v>51</v>
      </c>
      <c r="E5" s="197" t="s">
        <v>146</v>
      </c>
      <c r="F5" s="399"/>
      <c r="G5" s="348"/>
      <c r="H5" s="400"/>
      <c r="K5" s="189"/>
      <c r="L5" s="197" t="s">
        <v>146</v>
      </c>
      <c r="M5" s="399"/>
      <c r="N5" s="348"/>
      <c r="O5" s="400"/>
      <c r="Q5" s="62"/>
      <c r="R5" s="189"/>
      <c r="S5" s="197" t="s">
        <v>146</v>
      </c>
      <c r="T5" s="401"/>
      <c r="U5" s="348"/>
      <c r="V5" s="400"/>
      <c r="Y5" s="189"/>
      <c r="Z5" s="197" t="s">
        <v>146</v>
      </c>
      <c r="AA5" s="401"/>
      <c r="AB5" s="348"/>
      <c r="AC5" s="400"/>
      <c r="AF5" s="189"/>
      <c r="AG5" s="197" t="s">
        <v>146</v>
      </c>
      <c r="AH5" s="401"/>
      <c r="AI5" s="348"/>
      <c r="AJ5" s="400"/>
    </row>
    <row r="6" spans="1:37" ht="15" customHeight="1" x14ac:dyDescent="0.35">
      <c r="A6" s="392"/>
      <c r="E6" s="197" t="s">
        <v>133</v>
      </c>
      <c r="F6" s="404"/>
      <c r="G6" s="348"/>
      <c r="H6" s="400"/>
      <c r="K6" s="189"/>
      <c r="L6" s="197" t="s">
        <v>133</v>
      </c>
      <c r="M6" s="404"/>
      <c r="N6" s="348"/>
      <c r="O6" s="400"/>
      <c r="R6" s="189"/>
      <c r="S6" s="197" t="s">
        <v>133</v>
      </c>
      <c r="T6" s="405"/>
      <c r="U6" s="348"/>
      <c r="V6" s="400"/>
      <c r="Y6" s="189"/>
      <c r="Z6" s="197" t="s">
        <v>133</v>
      </c>
      <c r="AA6" s="405"/>
      <c r="AB6" s="348"/>
      <c r="AC6" s="400"/>
      <c r="AF6" s="189"/>
      <c r="AG6" s="197" t="s">
        <v>133</v>
      </c>
      <c r="AH6" s="405"/>
      <c r="AI6" s="348"/>
      <c r="AJ6" s="400"/>
    </row>
    <row r="7" spans="1:37" ht="14.25" customHeight="1" x14ac:dyDescent="0.35">
      <c r="A7" s="361"/>
      <c r="E7" s="197" t="s">
        <v>147</v>
      </c>
      <c r="F7" s="402"/>
      <c r="G7" s="348"/>
      <c r="H7" s="400"/>
      <c r="K7" s="189"/>
      <c r="L7" s="197" t="s">
        <v>147</v>
      </c>
      <c r="M7" s="402"/>
      <c r="N7" s="348"/>
      <c r="O7" s="400"/>
      <c r="R7" s="189"/>
      <c r="S7" s="197" t="s">
        <v>147</v>
      </c>
      <c r="T7" s="403"/>
      <c r="U7" s="348"/>
      <c r="V7" s="400"/>
      <c r="Y7" s="189"/>
      <c r="Z7" s="197" t="s">
        <v>147</v>
      </c>
      <c r="AA7" s="403"/>
      <c r="AB7" s="348"/>
      <c r="AC7" s="400"/>
      <c r="AF7" s="189"/>
      <c r="AG7" s="197" t="s">
        <v>147</v>
      </c>
      <c r="AH7" s="403"/>
      <c r="AI7" s="348"/>
      <c r="AJ7" s="400"/>
    </row>
    <row r="8" spans="1:37" ht="14.25" customHeight="1" x14ac:dyDescent="0.35">
      <c r="A8" s="361"/>
      <c r="E8" s="197" t="s">
        <v>148</v>
      </c>
      <c r="F8" s="406">
        <f>F7*12</f>
        <v>0</v>
      </c>
      <c r="G8" s="358"/>
      <c r="H8" s="407"/>
      <c r="K8" s="189"/>
      <c r="L8" s="197" t="s">
        <v>148</v>
      </c>
      <c r="M8" s="406">
        <f>M7*12</f>
        <v>0</v>
      </c>
      <c r="N8" s="358"/>
      <c r="O8" s="407"/>
      <c r="R8" s="189"/>
      <c r="S8" s="197" t="s">
        <v>148</v>
      </c>
      <c r="T8" s="406">
        <f>T7*12</f>
        <v>0</v>
      </c>
      <c r="U8" s="358"/>
      <c r="V8" s="407"/>
      <c r="Y8" s="189"/>
      <c r="Z8" s="197" t="s">
        <v>148</v>
      </c>
      <c r="AA8" s="406">
        <f>AA7*12</f>
        <v>0</v>
      </c>
      <c r="AB8" s="358"/>
      <c r="AC8" s="407"/>
      <c r="AF8" s="189"/>
      <c r="AG8" s="197" t="s">
        <v>148</v>
      </c>
      <c r="AH8" s="406">
        <f>AH7*12</f>
        <v>0</v>
      </c>
      <c r="AI8" s="358"/>
      <c r="AJ8" s="407"/>
    </row>
    <row r="9" spans="1:37" ht="14.25" customHeight="1" x14ac:dyDescent="0.35">
      <c r="A9" s="361"/>
      <c r="E9" s="198" t="s">
        <v>149</v>
      </c>
      <c r="F9" s="393">
        <f>IFERROR(-PMT(F6/12,F8,F5),0)</f>
        <v>0</v>
      </c>
      <c r="G9" s="394"/>
      <c r="H9" s="395"/>
      <c r="K9" s="189"/>
      <c r="L9" s="198" t="s">
        <v>149</v>
      </c>
      <c r="M9" s="393">
        <f>IFERROR(-PMT(M6/12,M8,M5),0)</f>
        <v>0</v>
      </c>
      <c r="N9" s="394"/>
      <c r="O9" s="395"/>
      <c r="R9" s="189"/>
      <c r="S9" s="198" t="s">
        <v>149</v>
      </c>
      <c r="T9" s="393">
        <f>IFERROR(-PMT(T6/12,T8,T5),0)</f>
        <v>0</v>
      </c>
      <c r="U9" s="394"/>
      <c r="V9" s="395"/>
      <c r="Y9" s="189"/>
      <c r="Z9" s="198" t="s">
        <v>149</v>
      </c>
      <c r="AA9" s="393">
        <f>IFERROR(-PMT(AA6/12,AA8,AA5),0)</f>
        <v>0</v>
      </c>
      <c r="AB9" s="394"/>
      <c r="AC9" s="395"/>
      <c r="AF9" s="189"/>
      <c r="AG9" s="198" t="s">
        <v>149</v>
      </c>
      <c r="AH9" s="393">
        <f>IFERROR(-PMT(AH6/12,AH8,AH5),0)</f>
        <v>0</v>
      </c>
      <c r="AI9" s="394"/>
      <c r="AJ9" s="395"/>
    </row>
    <row r="10" spans="1:37" ht="14.25" customHeight="1" x14ac:dyDescent="0.35">
      <c r="A10" s="361"/>
      <c r="K10" s="189"/>
      <c r="Q10" s="68"/>
      <c r="R10" s="189"/>
      <c r="Y10" s="189"/>
      <c r="AF10" s="189"/>
    </row>
    <row r="11" spans="1:37" ht="14.25" customHeight="1" x14ac:dyDescent="0.35">
      <c r="A11" s="361"/>
      <c r="E11" s="62"/>
      <c r="K11" s="189"/>
      <c r="L11" s="62"/>
      <c r="R11" s="199"/>
      <c r="Y11" s="199"/>
      <c r="AF11" s="199"/>
    </row>
    <row r="12" spans="1:37" ht="14.25" customHeight="1" x14ac:dyDescent="0.35">
      <c r="A12" s="361"/>
      <c r="E12" s="62"/>
      <c r="K12" s="189"/>
      <c r="L12" s="62"/>
      <c r="R12" s="199"/>
      <c r="Y12" s="199"/>
      <c r="AF12" s="199"/>
    </row>
    <row r="13" spans="1:37" ht="14.25" customHeight="1" x14ac:dyDescent="0.35">
      <c r="A13" s="361"/>
      <c r="K13" s="189"/>
      <c r="R13" s="189"/>
      <c r="Y13" s="189"/>
      <c r="AF13" s="189"/>
    </row>
    <row r="14" spans="1:37" ht="14.25" customHeight="1" x14ac:dyDescent="0.35">
      <c r="A14" s="361"/>
      <c r="B14" s="200"/>
      <c r="C14" s="201"/>
      <c r="D14" s="202" t="s">
        <v>150</v>
      </c>
      <c r="E14" s="203"/>
      <c r="F14" s="201"/>
      <c r="G14" s="201"/>
      <c r="H14" s="201"/>
      <c r="I14" s="201"/>
      <c r="J14" s="201"/>
      <c r="K14" s="204"/>
      <c r="L14" s="201"/>
      <c r="M14" s="201"/>
      <c r="N14" s="201"/>
      <c r="O14" s="201"/>
      <c r="P14" s="201"/>
      <c r="Q14" s="201"/>
      <c r="R14" s="204"/>
      <c r="S14" s="201"/>
      <c r="T14" s="205"/>
      <c r="U14" s="205"/>
      <c r="V14" s="201"/>
      <c r="W14" s="201"/>
      <c r="X14" s="201"/>
      <c r="Y14" s="204"/>
      <c r="Z14" s="201"/>
      <c r="AA14" s="201"/>
      <c r="AB14" s="201"/>
      <c r="AC14" s="201"/>
      <c r="AD14" s="201"/>
      <c r="AE14" s="201"/>
      <c r="AF14" s="204"/>
      <c r="AG14" s="201"/>
      <c r="AH14" s="201"/>
      <c r="AI14" s="201"/>
      <c r="AJ14" s="201"/>
      <c r="AK14" s="201"/>
    </row>
    <row r="15" spans="1:37" ht="14.25" customHeight="1" x14ac:dyDescent="0.35">
      <c r="A15" s="361"/>
      <c r="B15" s="122"/>
      <c r="C15" s="122"/>
      <c r="D15" s="206" t="s">
        <v>151</v>
      </c>
      <c r="E15" s="206" t="s">
        <v>152</v>
      </c>
      <c r="F15" s="206" t="s">
        <v>153</v>
      </c>
      <c r="G15" s="206" t="s">
        <v>137</v>
      </c>
      <c r="H15" s="206" t="s">
        <v>138</v>
      </c>
      <c r="I15" s="206" t="s">
        <v>154</v>
      </c>
      <c r="J15" s="206"/>
      <c r="K15" s="207" t="s">
        <v>151</v>
      </c>
      <c r="L15" s="206" t="s">
        <v>152</v>
      </c>
      <c r="M15" s="206" t="s">
        <v>153</v>
      </c>
      <c r="N15" s="206" t="s">
        <v>137</v>
      </c>
      <c r="O15" s="206" t="s">
        <v>138</v>
      </c>
      <c r="P15" s="206" t="s">
        <v>154</v>
      </c>
      <c r="Q15" s="206"/>
      <c r="R15" s="207" t="s">
        <v>151</v>
      </c>
      <c r="S15" s="206" t="s">
        <v>152</v>
      </c>
      <c r="T15" s="206" t="s">
        <v>153</v>
      </c>
      <c r="U15" s="206" t="s">
        <v>137</v>
      </c>
      <c r="V15" s="206" t="s">
        <v>138</v>
      </c>
      <c r="W15" s="206" t="s">
        <v>154</v>
      </c>
      <c r="X15" s="206"/>
      <c r="Y15" s="207" t="s">
        <v>151</v>
      </c>
      <c r="Z15" s="206" t="s">
        <v>152</v>
      </c>
      <c r="AA15" s="206" t="s">
        <v>153</v>
      </c>
      <c r="AB15" s="206" t="s">
        <v>137</v>
      </c>
      <c r="AC15" s="206" t="s">
        <v>138</v>
      </c>
      <c r="AD15" s="206" t="s">
        <v>154</v>
      </c>
      <c r="AE15" s="206"/>
      <c r="AF15" s="207" t="s">
        <v>151</v>
      </c>
      <c r="AG15" s="206" t="s">
        <v>152</v>
      </c>
      <c r="AH15" s="206" t="s">
        <v>153</v>
      </c>
      <c r="AI15" s="206" t="s">
        <v>137</v>
      </c>
      <c r="AJ15" s="206" t="s">
        <v>138</v>
      </c>
      <c r="AK15" s="206" t="s">
        <v>154</v>
      </c>
    </row>
    <row r="16" spans="1:37" ht="14.25" customHeight="1" x14ac:dyDescent="0.35">
      <c r="A16" s="361"/>
      <c r="B16" s="122"/>
      <c r="C16" s="122"/>
      <c r="D16" s="208"/>
      <c r="E16" s="208"/>
      <c r="F16" s="208"/>
      <c r="G16" s="208"/>
      <c r="H16" s="208"/>
      <c r="I16" s="208"/>
      <c r="J16" s="209"/>
      <c r="K16" s="210"/>
      <c r="L16" s="211"/>
      <c r="M16" s="211"/>
      <c r="N16" s="211"/>
      <c r="O16" s="211"/>
      <c r="P16" s="211"/>
      <c r="Q16" s="212"/>
      <c r="R16" s="210"/>
      <c r="S16" s="211"/>
      <c r="T16" s="211"/>
      <c r="U16" s="211"/>
      <c r="V16" s="211"/>
      <c r="W16" s="211"/>
      <c r="X16" s="212"/>
      <c r="Y16" s="213"/>
      <c r="Z16" s="212"/>
      <c r="AA16" s="212"/>
      <c r="AB16" s="212"/>
      <c r="AC16" s="212"/>
      <c r="AD16" s="212"/>
      <c r="AE16" s="212"/>
      <c r="AF16" s="213"/>
      <c r="AG16" s="209"/>
      <c r="AH16" s="209"/>
      <c r="AI16" s="209"/>
      <c r="AJ16" s="209"/>
      <c r="AK16" s="209"/>
    </row>
    <row r="17" spans="1:37" ht="14.25" customHeight="1" x14ac:dyDescent="0.35">
      <c r="A17" s="361"/>
      <c r="B17" s="122"/>
      <c r="C17" s="122"/>
      <c r="D17" s="208"/>
      <c r="E17" s="208"/>
      <c r="F17" s="208"/>
      <c r="G17" s="208"/>
      <c r="H17" s="208"/>
      <c r="I17" s="208"/>
      <c r="J17" s="209"/>
      <c r="K17" s="210"/>
      <c r="L17" s="208"/>
      <c r="M17" s="208"/>
      <c r="N17" s="208"/>
      <c r="O17" s="208"/>
      <c r="P17" s="208"/>
      <c r="Q17" s="209"/>
      <c r="R17" s="210"/>
      <c r="S17" s="208"/>
      <c r="T17" s="214"/>
      <c r="U17" s="208"/>
      <c r="V17" s="208"/>
      <c r="W17" s="208"/>
      <c r="X17" s="209"/>
      <c r="Y17" s="213"/>
      <c r="Z17" s="209"/>
      <c r="AA17" s="209"/>
      <c r="AB17" s="209"/>
      <c r="AC17" s="209"/>
      <c r="AD17" s="209"/>
      <c r="AE17" s="209"/>
      <c r="AF17" s="213"/>
      <c r="AG17" s="209"/>
      <c r="AH17" s="209"/>
      <c r="AI17" s="209"/>
      <c r="AJ17" s="209"/>
      <c r="AK17" s="209"/>
    </row>
    <row r="18" spans="1:37" ht="14.25" customHeight="1" x14ac:dyDescent="0.35">
      <c r="A18" s="361"/>
      <c r="B18" s="122"/>
      <c r="C18" s="122"/>
      <c r="D18" s="208"/>
      <c r="E18" s="208"/>
      <c r="F18" s="208"/>
      <c r="G18" s="208"/>
      <c r="H18" s="208"/>
      <c r="I18" s="208"/>
      <c r="J18" s="209"/>
      <c r="K18" s="210"/>
      <c r="L18" s="208"/>
      <c r="M18" s="208"/>
      <c r="N18" s="208"/>
      <c r="O18" s="208"/>
      <c r="P18" s="208"/>
      <c r="Q18" s="209"/>
      <c r="R18" s="210"/>
      <c r="S18" s="208"/>
      <c r="T18" s="214"/>
      <c r="U18" s="208"/>
      <c r="V18" s="208"/>
      <c r="W18" s="208"/>
      <c r="X18" s="209"/>
      <c r="Y18" s="213"/>
      <c r="Z18" s="209"/>
      <c r="AA18" s="209"/>
      <c r="AB18" s="209"/>
      <c r="AC18" s="209"/>
      <c r="AD18" s="209"/>
      <c r="AE18" s="209"/>
      <c r="AF18" s="213"/>
      <c r="AG18" s="209"/>
      <c r="AH18" s="209"/>
      <c r="AI18" s="209"/>
      <c r="AJ18" s="209"/>
      <c r="AK18" s="209"/>
    </row>
    <row r="19" spans="1:37" ht="14.25" customHeight="1" x14ac:dyDescent="0.35">
      <c r="A19" s="361"/>
      <c r="B19" s="122"/>
      <c r="C19" s="122"/>
      <c r="D19" s="208"/>
      <c r="E19" s="208"/>
      <c r="F19" s="208"/>
      <c r="G19" s="208"/>
      <c r="H19" s="208"/>
      <c r="I19" s="208"/>
      <c r="J19" s="209"/>
      <c r="K19" s="210"/>
      <c r="L19" s="208"/>
      <c r="M19" s="208"/>
      <c r="N19" s="208"/>
      <c r="O19" s="208"/>
      <c r="P19" s="208"/>
      <c r="Q19" s="209"/>
      <c r="R19" s="210"/>
      <c r="S19" s="208"/>
      <c r="T19" s="208"/>
      <c r="U19" s="208"/>
      <c r="V19" s="208"/>
      <c r="W19" s="208"/>
      <c r="X19" s="209"/>
      <c r="Y19" s="213"/>
      <c r="Z19" s="209"/>
      <c r="AA19" s="209"/>
      <c r="AB19" s="209"/>
      <c r="AC19" s="209"/>
      <c r="AD19" s="209"/>
      <c r="AE19" s="209"/>
      <c r="AF19" s="213"/>
      <c r="AG19" s="209"/>
      <c r="AH19" s="209"/>
      <c r="AI19" s="209"/>
      <c r="AJ19" s="209"/>
      <c r="AK19" s="209"/>
    </row>
    <row r="20" spans="1:37" ht="14.25" customHeight="1" x14ac:dyDescent="0.35">
      <c r="A20" s="361"/>
      <c r="B20" s="122"/>
      <c r="C20" s="122"/>
      <c r="D20" s="208"/>
      <c r="E20" s="208"/>
      <c r="F20" s="208"/>
      <c r="G20" s="208"/>
      <c r="H20" s="208"/>
      <c r="I20" s="208"/>
      <c r="J20" s="209"/>
      <c r="K20" s="210"/>
      <c r="L20" s="208"/>
      <c r="M20" s="208"/>
      <c r="N20" s="208"/>
      <c r="O20" s="208"/>
      <c r="P20" s="208"/>
      <c r="Q20" s="209"/>
      <c r="R20" s="210"/>
      <c r="S20" s="208"/>
      <c r="T20" s="208"/>
      <c r="U20" s="208"/>
      <c r="V20" s="208"/>
      <c r="W20" s="208"/>
      <c r="X20" s="209"/>
      <c r="Y20" s="213"/>
      <c r="Z20" s="209"/>
      <c r="AA20" s="209"/>
      <c r="AB20" s="209"/>
      <c r="AC20" s="209"/>
      <c r="AD20" s="209"/>
      <c r="AE20" s="209"/>
      <c r="AF20" s="213"/>
      <c r="AG20" s="209"/>
      <c r="AH20" s="209"/>
      <c r="AI20" s="209"/>
      <c r="AJ20" s="209"/>
      <c r="AK20" s="209"/>
    </row>
    <row r="21" spans="1:37" ht="14.25" customHeight="1" x14ac:dyDescent="0.35">
      <c r="A21" s="361"/>
      <c r="B21" s="122"/>
      <c r="C21" s="122"/>
      <c r="D21" s="208"/>
      <c r="E21" s="208"/>
      <c r="F21" s="208"/>
      <c r="G21" s="208"/>
      <c r="H21" s="208"/>
      <c r="I21" s="208"/>
      <c r="J21" s="209"/>
      <c r="K21" s="210"/>
      <c r="L21" s="208"/>
      <c r="M21" s="208"/>
      <c r="N21" s="208"/>
      <c r="O21" s="208"/>
      <c r="P21" s="208"/>
      <c r="Q21" s="209"/>
      <c r="R21" s="210"/>
      <c r="S21" s="208"/>
      <c r="T21" s="208"/>
      <c r="U21" s="208"/>
      <c r="V21" s="208"/>
      <c r="W21" s="208"/>
      <c r="X21" s="209"/>
      <c r="Y21" s="213"/>
      <c r="Z21" s="209"/>
      <c r="AA21" s="209"/>
      <c r="AB21" s="209"/>
      <c r="AC21" s="209"/>
      <c r="AD21" s="209"/>
      <c r="AE21" s="209"/>
      <c r="AF21" s="213"/>
      <c r="AG21" s="209"/>
      <c r="AH21" s="209"/>
      <c r="AI21" s="209"/>
      <c r="AJ21" s="209"/>
      <c r="AK21" s="209"/>
    </row>
    <row r="22" spans="1:37" ht="14.25" customHeight="1" x14ac:dyDescent="0.35">
      <c r="A22" s="361"/>
      <c r="B22" s="122"/>
      <c r="C22" s="122"/>
      <c r="D22" s="208"/>
      <c r="E22" s="208"/>
      <c r="F22" s="208"/>
      <c r="G22" s="208"/>
      <c r="H22" s="208"/>
      <c r="I22" s="208"/>
      <c r="J22" s="209"/>
      <c r="K22" s="210"/>
      <c r="L22" s="208"/>
      <c r="M22" s="208"/>
      <c r="N22" s="208"/>
      <c r="O22" s="208"/>
      <c r="P22" s="208"/>
      <c r="Q22" s="209"/>
      <c r="R22" s="210"/>
      <c r="S22" s="208"/>
      <c r="T22" s="208"/>
      <c r="U22" s="208"/>
      <c r="V22" s="208"/>
      <c r="W22" s="208"/>
      <c r="X22" s="209"/>
      <c r="Y22" s="213"/>
      <c r="Z22" s="209"/>
      <c r="AA22" s="209"/>
      <c r="AB22" s="209"/>
      <c r="AC22" s="209"/>
      <c r="AD22" s="209"/>
      <c r="AE22" s="209"/>
      <c r="AF22" s="213"/>
      <c r="AG22" s="209"/>
      <c r="AH22" s="209"/>
      <c r="AI22" s="209"/>
      <c r="AJ22" s="209"/>
      <c r="AK22" s="209"/>
    </row>
    <row r="23" spans="1:37" ht="14.25" customHeight="1" x14ac:dyDescent="0.35">
      <c r="A23" s="361"/>
      <c r="B23" s="122"/>
      <c r="C23" s="122"/>
      <c r="D23" s="208"/>
      <c r="E23" s="208"/>
      <c r="F23" s="208"/>
      <c r="G23" s="208"/>
      <c r="H23" s="208"/>
      <c r="I23" s="208"/>
      <c r="J23" s="209"/>
      <c r="K23" s="210"/>
      <c r="L23" s="208"/>
      <c r="M23" s="208"/>
      <c r="N23" s="208"/>
      <c r="O23" s="208"/>
      <c r="P23" s="208"/>
      <c r="Q23" s="209"/>
      <c r="R23" s="210"/>
      <c r="S23" s="208"/>
      <c r="T23" s="208"/>
      <c r="U23" s="208"/>
      <c r="V23" s="208"/>
      <c r="W23" s="208"/>
      <c r="X23" s="209"/>
      <c r="Y23" s="213"/>
      <c r="Z23" s="209"/>
      <c r="AA23" s="209"/>
      <c r="AB23" s="209"/>
      <c r="AC23" s="209"/>
      <c r="AD23" s="209"/>
      <c r="AE23" s="209"/>
      <c r="AF23" s="213"/>
      <c r="AG23" s="209"/>
      <c r="AH23" s="209"/>
      <c r="AI23" s="209"/>
      <c r="AJ23" s="209"/>
      <c r="AK23" s="209"/>
    </row>
    <row r="24" spans="1:37" ht="14.25" customHeight="1" x14ac:dyDescent="0.35">
      <c r="A24" s="361"/>
      <c r="B24" s="122"/>
      <c r="C24" s="122"/>
      <c r="D24" s="208"/>
      <c r="E24" s="208"/>
      <c r="F24" s="208"/>
      <c r="G24" s="208"/>
      <c r="H24" s="208"/>
      <c r="I24" s="208"/>
      <c r="J24" s="209"/>
      <c r="K24" s="210"/>
      <c r="L24" s="208"/>
      <c r="M24" s="208"/>
      <c r="N24" s="208"/>
      <c r="O24" s="208"/>
      <c r="P24" s="208"/>
      <c r="Q24" s="209"/>
      <c r="R24" s="210"/>
      <c r="S24" s="208"/>
      <c r="T24" s="208"/>
      <c r="U24" s="208"/>
      <c r="V24" s="208"/>
      <c r="W24" s="208"/>
      <c r="X24" s="209"/>
      <c r="Y24" s="213"/>
      <c r="Z24" s="209"/>
      <c r="AA24" s="209"/>
      <c r="AB24" s="209"/>
      <c r="AC24" s="209"/>
      <c r="AD24" s="209"/>
      <c r="AE24" s="209"/>
      <c r="AF24" s="213"/>
      <c r="AG24" s="209"/>
      <c r="AH24" s="209"/>
      <c r="AI24" s="209"/>
      <c r="AJ24" s="209"/>
      <c r="AK24" s="209"/>
    </row>
    <row r="25" spans="1:37" ht="14.25" customHeight="1" x14ac:dyDescent="0.35">
      <c r="A25" s="361"/>
      <c r="B25" s="122"/>
      <c r="C25" s="122"/>
      <c r="D25" s="208"/>
      <c r="E25" s="208"/>
      <c r="F25" s="208"/>
      <c r="G25" s="208"/>
      <c r="H25" s="208"/>
      <c r="I25" s="208"/>
      <c r="J25" s="209"/>
      <c r="K25" s="210"/>
      <c r="L25" s="208"/>
      <c r="M25" s="208"/>
      <c r="N25" s="208"/>
      <c r="O25" s="208"/>
      <c r="P25" s="208"/>
      <c r="Q25" s="209"/>
      <c r="R25" s="210"/>
      <c r="S25" s="208"/>
      <c r="T25" s="208"/>
      <c r="U25" s="208"/>
      <c r="V25" s="208"/>
      <c r="W25" s="208"/>
      <c r="X25" s="209"/>
      <c r="Y25" s="213"/>
      <c r="Z25" s="209"/>
      <c r="AA25" s="209"/>
      <c r="AB25" s="209"/>
      <c r="AC25" s="209"/>
      <c r="AD25" s="209"/>
      <c r="AE25" s="209"/>
      <c r="AF25" s="213"/>
      <c r="AG25" s="209"/>
      <c r="AH25" s="209"/>
      <c r="AI25" s="209"/>
      <c r="AJ25" s="209"/>
      <c r="AK25" s="209"/>
    </row>
    <row r="26" spans="1:37" ht="14.25" customHeight="1" x14ac:dyDescent="0.35">
      <c r="A26" s="361"/>
      <c r="B26" s="122"/>
      <c r="C26" s="122"/>
      <c r="D26" s="208"/>
      <c r="E26" s="208"/>
      <c r="F26" s="208"/>
      <c r="G26" s="208"/>
      <c r="H26" s="208"/>
      <c r="I26" s="208"/>
      <c r="J26" s="209"/>
      <c r="K26" s="210"/>
      <c r="L26" s="208"/>
      <c r="M26" s="208"/>
      <c r="N26" s="208"/>
      <c r="O26" s="208"/>
      <c r="P26" s="208"/>
      <c r="Q26" s="209"/>
      <c r="R26" s="210"/>
      <c r="S26" s="208"/>
      <c r="T26" s="208"/>
      <c r="U26" s="208"/>
      <c r="V26" s="208"/>
      <c r="W26" s="208"/>
      <c r="X26" s="209"/>
      <c r="Y26" s="213"/>
      <c r="Z26" s="209"/>
      <c r="AA26" s="209"/>
      <c r="AB26" s="209"/>
      <c r="AC26" s="209"/>
      <c r="AD26" s="209"/>
      <c r="AE26" s="209"/>
      <c r="AF26" s="213"/>
      <c r="AG26" s="209"/>
      <c r="AH26" s="209"/>
      <c r="AI26" s="209"/>
      <c r="AJ26" s="209"/>
      <c r="AK26" s="209"/>
    </row>
    <row r="27" spans="1:37" ht="14.25" customHeight="1" x14ac:dyDescent="0.35">
      <c r="A27" s="362"/>
      <c r="B27" s="122"/>
      <c r="C27" s="122"/>
      <c r="D27" s="208"/>
      <c r="E27" s="208"/>
      <c r="F27" s="208"/>
      <c r="G27" s="208"/>
      <c r="H27" s="208"/>
      <c r="I27" s="208"/>
      <c r="J27" s="209"/>
      <c r="K27" s="210"/>
      <c r="L27" s="208"/>
      <c r="M27" s="208"/>
      <c r="N27" s="208"/>
      <c r="O27" s="208"/>
      <c r="P27" s="208"/>
      <c r="Q27" s="209"/>
      <c r="R27" s="210"/>
      <c r="S27" s="208"/>
      <c r="T27" s="208"/>
      <c r="U27" s="208"/>
      <c r="V27" s="208"/>
      <c r="W27" s="208"/>
      <c r="X27" s="209"/>
      <c r="Y27" s="213"/>
      <c r="Z27" s="209"/>
      <c r="AA27" s="209"/>
      <c r="AB27" s="209"/>
      <c r="AC27" s="209"/>
      <c r="AD27" s="209"/>
      <c r="AE27" s="209"/>
      <c r="AF27" s="213"/>
      <c r="AG27" s="209"/>
      <c r="AH27" s="209"/>
      <c r="AI27" s="209"/>
      <c r="AJ27" s="209"/>
      <c r="AK27" s="209"/>
    </row>
    <row r="28" spans="1:37" ht="14.25" customHeight="1" x14ac:dyDescent="0.35">
      <c r="A28" s="215"/>
      <c r="B28" s="122"/>
      <c r="C28" s="122"/>
      <c r="D28" s="208"/>
      <c r="E28" s="208"/>
      <c r="F28" s="208"/>
      <c r="G28" s="208"/>
      <c r="H28" s="208"/>
      <c r="I28" s="208"/>
      <c r="J28" s="209"/>
      <c r="K28" s="210"/>
      <c r="L28" s="208"/>
      <c r="M28" s="208"/>
      <c r="N28" s="208"/>
      <c r="O28" s="208"/>
      <c r="P28" s="208"/>
      <c r="Q28" s="209"/>
      <c r="R28" s="210"/>
      <c r="S28" s="208"/>
      <c r="T28" s="208"/>
      <c r="U28" s="208"/>
      <c r="V28" s="208"/>
      <c r="W28" s="208"/>
      <c r="X28" s="209"/>
      <c r="Y28" s="213"/>
      <c r="Z28" s="209"/>
      <c r="AA28" s="209"/>
      <c r="AB28" s="209"/>
      <c r="AC28" s="209"/>
      <c r="AD28" s="209"/>
      <c r="AE28" s="209"/>
      <c r="AF28" s="213"/>
      <c r="AG28" s="209"/>
      <c r="AH28" s="209"/>
      <c r="AI28" s="209"/>
      <c r="AJ28" s="209"/>
      <c r="AK28" s="209"/>
    </row>
    <row r="29" spans="1:37" ht="14.25" customHeight="1" x14ac:dyDescent="0.35">
      <c r="A29" s="215"/>
      <c r="B29" s="122"/>
      <c r="C29" s="122"/>
      <c r="D29" s="208"/>
      <c r="E29" s="208"/>
      <c r="F29" s="208"/>
      <c r="G29" s="208"/>
      <c r="H29" s="208"/>
      <c r="I29" s="208"/>
      <c r="J29" s="209"/>
      <c r="K29" s="210"/>
      <c r="L29" s="208"/>
      <c r="M29" s="208"/>
      <c r="N29" s="208"/>
      <c r="O29" s="208"/>
      <c r="P29" s="208"/>
      <c r="Q29" s="209"/>
      <c r="R29" s="210"/>
      <c r="S29" s="208"/>
      <c r="T29" s="208"/>
      <c r="U29" s="208"/>
      <c r="V29" s="208"/>
      <c r="W29" s="208"/>
      <c r="X29" s="209"/>
      <c r="Y29" s="213"/>
      <c r="Z29" s="209"/>
      <c r="AA29" s="209"/>
      <c r="AB29" s="209"/>
      <c r="AC29" s="209"/>
      <c r="AD29" s="209"/>
      <c r="AE29" s="209"/>
      <c r="AF29" s="213"/>
      <c r="AG29" s="209"/>
      <c r="AH29" s="209"/>
      <c r="AI29" s="209"/>
      <c r="AJ29" s="209"/>
      <c r="AK29" s="209"/>
    </row>
    <row r="30" spans="1:37" ht="14.25" customHeight="1" x14ac:dyDescent="0.35">
      <c r="A30" s="215"/>
      <c r="B30" s="122"/>
      <c r="C30" s="122"/>
      <c r="D30" s="208"/>
      <c r="E30" s="208"/>
      <c r="F30" s="208"/>
      <c r="G30" s="208"/>
      <c r="H30" s="208"/>
      <c r="I30" s="208"/>
      <c r="J30" s="209"/>
      <c r="K30" s="210"/>
      <c r="L30" s="208"/>
      <c r="M30" s="208"/>
      <c r="N30" s="208"/>
      <c r="O30" s="208"/>
      <c r="P30" s="208"/>
      <c r="Q30" s="209"/>
      <c r="R30" s="210"/>
      <c r="S30" s="208"/>
      <c r="T30" s="208"/>
      <c r="U30" s="208"/>
      <c r="V30" s="208"/>
      <c r="W30" s="208"/>
      <c r="X30" s="209"/>
      <c r="Y30" s="213"/>
      <c r="Z30" s="209"/>
      <c r="AA30" s="209"/>
      <c r="AB30" s="209"/>
      <c r="AC30" s="209"/>
      <c r="AD30" s="209"/>
      <c r="AE30" s="209"/>
      <c r="AF30" s="213"/>
      <c r="AG30" s="209"/>
      <c r="AH30" s="209"/>
      <c r="AI30" s="209"/>
      <c r="AJ30" s="209"/>
      <c r="AK30" s="209"/>
    </row>
    <row r="31" spans="1:37" ht="14.25" customHeight="1" x14ac:dyDescent="0.35">
      <c r="A31" s="215"/>
      <c r="B31" s="122"/>
      <c r="C31" s="122"/>
      <c r="D31" s="208"/>
      <c r="E31" s="208"/>
      <c r="F31" s="208"/>
      <c r="G31" s="208"/>
      <c r="H31" s="208"/>
      <c r="I31" s="208"/>
      <c r="J31" s="209"/>
      <c r="K31" s="210"/>
      <c r="L31" s="208"/>
      <c r="M31" s="208"/>
      <c r="N31" s="208"/>
      <c r="O31" s="208"/>
      <c r="P31" s="208"/>
      <c r="Q31" s="209"/>
      <c r="R31" s="210"/>
      <c r="S31" s="208"/>
      <c r="T31" s="208"/>
      <c r="U31" s="208"/>
      <c r="V31" s="208"/>
      <c r="W31" s="208"/>
      <c r="X31" s="209"/>
      <c r="Y31" s="213"/>
      <c r="Z31" s="209"/>
      <c r="AA31" s="209"/>
      <c r="AB31" s="209"/>
      <c r="AC31" s="209"/>
      <c r="AD31" s="209"/>
      <c r="AE31" s="209"/>
      <c r="AF31" s="213"/>
      <c r="AG31" s="209"/>
      <c r="AH31" s="209"/>
      <c r="AI31" s="209"/>
      <c r="AJ31" s="209"/>
      <c r="AK31" s="209"/>
    </row>
    <row r="32" spans="1:37" ht="14.25" customHeight="1" x14ac:dyDescent="0.35">
      <c r="A32" s="216"/>
      <c r="B32" s="122"/>
      <c r="C32" s="122"/>
      <c r="D32" s="208"/>
      <c r="E32" s="208"/>
      <c r="F32" s="208"/>
      <c r="G32" s="208"/>
      <c r="H32" s="208"/>
      <c r="I32" s="208"/>
      <c r="J32" s="209"/>
      <c r="K32" s="210"/>
      <c r="L32" s="208"/>
      <c r="M32" s="208"/>
      <c r="N32" s="208"/>
      <c r="O32" s="208"/>
      <c r="P32" s="208"/>
      <c r="Q32" s="209"/>
      <c r="R32" s="210"/>
      <c r="S32" s="208"/>
      <c r="T32" s="208"/>
      <c r="U32" s="208"/>
      <c r="V32" s="208"/>
      <c r="W32" s="208"/>
      <c r="X32" s="209"/>
      <c r="Y32" s="213"/>
      <c r="Z32" s="209"/>
      <c r="AA32" s="209"/>
      <c r="AB32" s="209"/>
      <c r="AC32" s="209"/>
      <c r="AD32" s="209"/>
      <c r="AE32" s="209"/>
      <c r="AF32" s="213"/>
      <c r="AG32" s="209"/>
      <c r="AH32" s="209"/>
      <c r="AI32" s="209"/>
      <c r="AJ32" s="209"/>
      <c r="AK32" s="209"/>
    </row>
    <row r="33" spans="1:37" ht="14.25" customHeight="1" x14ac:dyDescent="0.35">
      <c r="A33" s="216"/>
      <c r="B33" s="122"/>
      <c r="C33" s="122"/>
      <c r="D33" s="208"/>
      <c r="E33" s="208"/>
      <c r="F33" s="208"/>
      <c r="G33" s="208"/>
      <c r="H33" s="208"/>
      <c r="I33" s="208"/>
      <c r="J33" s="209"/>
      <c r="K33" s="210"/>
      <c r="L33" s="208"/>
      <c r="M33" s="208"/>
      <c r="N33" s="208"/>
      <c r="O33" s="208"/>
      <c r="P33" s="208"/>
      <c r="Q33" s="209"/>
      <c r="R33" s="210"/>
      <c r="S33" s="208"/>
      <c r="T33" s="208"/>
      <c r="U33" s="208"/>
      <c r="V33" s="208"/>
      <c r="W33" s="208"/>
      <c r="X33" s="209"/>
      <c r="Y33" s="213"/>
      <c r="Z33" s="209"/>
      <c r="AA33" s="209"/>
      <c r="AB33" s="209"/>
      <c r="AC33" s="209"/>
      <c r="AD33" s="209"/>
      <c r="AE33" s="209"/>
      <c r="AF33" s="213"/>
      <c r="AG33" s="209"/>
      <c r="AH33" s="209"/>
      <c r="AI33" s="209"/>
      <c r="AJ33" s="209"/>
      <c r="AK33" s="209"/>
    </row>
    <row r="34" spans="1:37" ht="14.25" customHeight="1" x14ac:dyDescent="0.35">
      <c r="A34" s="216"/>
      <c r="B34" s="122"/>
      <c r="C34" s="122"/>
      <c r="D34" s="208"/>
      <c r="E34" s="208"/>
      <c r="F34" s="208"/>
      <c r="G34" s="208"/>
      <c r="H34" s="208"/>
      <c r="I34" s="208"/>
      <c r="J34" s="209"/>
      <c r="K34" s="210"/>
      <c r="L34" s="208"/>
      <c r="M34" s="208"/>
      <c r="N34" s="208"/>
      <c r="O34" s="208"/>
      <c r="P34" s="208"/>
      <c r="Q34" s="209"/>
      <c r="R34" s="210"/>
      <c r="S34" s="208"/>
      <c r="T34" s="208"/>
      <c r="U34" s="208"/>
      <c r="V34" s="208"/>
      <c r="W34" s="208"/>
      <c r="X34" s="209"/>
      <c r="Y34" s="213"/>
      <c r="Z34" s="209"/>
      <c r="AA34" s="209"/>
      <c r="AB34" s="209"/>
      <c r="AC34" s="209"/>
      <c r="AD34" s="209"/>
      <c r="AE34" s="209"/>
      <c r="AF34" s="213"/>
      <c r="AG34" s="209"/>
      <c r="AH34" s="209"/>
      <c r="AI34" s="209"/>
      <c r="AJ34" s="209"/>
      <c r="AK34" s="209"/>
    </row>
    <row r="35" spans="1:37" ht="14.25" customHeight="1" x14ac:dyDescent="0.35">
      <c r="A35" s="216"/>
      <c r="B35" s="122"/>
      <c r="C35" s="122"/>
      <c r="D35" s="208"/>
      <c r="E35" s="208"/>
      <c r="F35" s="208"/>
      <c r="G35" s="208"/>
      <c r="H35" s="208"/>
      <c r="I35" s="208"/>
      <c r="J35" s="209"/>
      <c r="K35" s="210"/>
      <c r="L35" s="208"/>
      <c r="M35" s="208"/>
      <c r="N35" s="208"/>
      <c r="O35" s="208"/>
      <c r="P35" s="208"/>
      <c r="Q35" s="209"/>
      <c r="R35" s="210"/>
      <c r="S35" s="208"/>
      <c r="T35" s="208"/>
      <c r="U35" s="208"/>
      <c r="V35" s="208"/>
      <c r="W35" s="208"/>
      <c r="X35" s="209"/>
      <c r="Y35" s="213"/>
      <c r="Z35" s="209"/>
      <c r="AA35" s="209"/>
      <c r="AB35" s="209"/>
      <c r="AC35" s="209"/>
      <c r="AD35" s="209"/>
      <c r="AE35" s="209"/>
      <c r="AF35" s="213"/>
      <c r="AG35" s="209"/>
      <c r="AH35" s="209"/>
      <c r="AI35" s="209"/>
      <c r="AJ35" s="209"/>
      <c r="AK35" s="209"/>
    </row>
    <row r="36" spans="1:37" ht="14.25" customHeight="1" x14ac:dyDescent="0.35">
      <c r="A36" s="216"/>
      <c r="B36" s="122"/>
      <c r="C36" s="122"/>
      <c r="D36" s="208"/>
      <c r="E36" s="208"/>
      <c r="F36" s="208"/>
      <c r="G36" s="208"/>
      <c r="H36" s="208"/>
      <c r="I36" s="208"/>
      <c r="J36" s="209"/>
      <c r="K36" s="210"/>
      <c r="L36" s="208"/>
      <c r="M36" s="208"/>
      <c r="N36" s="208"/>
      <c r="O36" s="208"/>
      <c r="P36" s="208"/>
      <c r="Q36" s="209"/>
      <c r="R36" s="210"/>
      <c r="S36" s="208"/>
      <c r="T36" s="208"/>
      <c r="U36" s="208"/>
      <c r="V36" s="208"/>
      <c r="W36" s="208"/>
      <c r="X36" s="209"/>
      <c r="Y36" s="213"/>
      <c r="Z36" s="209"/>
      <c r="AA36" s="209"/>
      <c r="AB36" s="209"/>
      <c r="AC36" s="209"/>
      <c r="AD36" s="209"/>
      <c r="AE36" s="209"/>
      <c r="AF36" s="213"/>
      <c r="AG36" s="209"/>
      <c r="AH36" s="209"/>
      <c r="AI36" s="209"/>
      <c r="AJ36" s="209"/>
      <c r="AK36" s="209"/>
    </row>
    <row r="37" spans="1:37" ht="14.25" customHeight="1" x14ac:dyDescent="0.35">
      <c r="A37" s="216"/>
      <c r="B37" s="122"/>
      <c r="C37" s="122"/>
      <c r="D37" s="208"/>
      <c r="E37" s="208"/>
      <c r="F37" s="208"/>
      <c r="G37" s="208"/>
      <c r="H37" s="208"/>
      <c r="I37" s="208"/>
      <c r="J37" s="209"/>
      <c r="K37" s="210"/>
      <c r="L37" s="208"/>
      <c r="M37" s="208"/>
      <c r="N37" s="208"/>
      <c r="O37" s="208"/>
      <c r="P37" s="208"/>
      <c r="Q37" s="209"/>
      <c r="R37" s="210"/>
      <c r="S37" s="208"/>
      <c r="T37" s="208"/>
      <c r="U37" s="208"/>
      <c r="V37" s="208"/>
      <c r="W37" s="208"/>
      <c r="X37" s="209"/>
      <c r="Y37" s="213"/>
      <c r="Z37" s="209"/>
      <c r="AA37" s="209"/>
      <c r="AB37" s="209"/>
      <c r="AC37" s="209"/>
      <c r="AD37" s="209"/>
      <c r="AE37" s="209"/>
      <c r="AF37" s="213"/>
      <c r="AG37" s="209"/>
      <c r="AH37" s="209"/>
      <c r="AI37" s="209"/>
      <c r="AJ37" s="209"/>
      <c r="AK37" s="209"/>
    </row>
    <row r="38" spans="1:37" ht="14.25" customHeight="1" x14ac:dyDescent="0.35">
      <c r="A38" s="216"/>
      <c r="B38" s="122"/>
      <c r="C38" s="122"/>
      <c r="D38" s="208"/>
      <c r="E38" s="208"/>
      <c r="F38" s="208"/>
      <c r="G38" s="208"/>
      <c r="H38" s="208"/>
      <c r="I38" s="208"/>
      <c r="J38" s="209"/>
      <c r="K38" s="210"/>
      <c r="L38" s="208"/>
      <c r="M38" s="208"/>
      <c r="N38" s="208"/>
      <c r="O38" s="208"/>
      <c r="P38" s="208"/>
      <c r="Q38" s="209"/>
      <c r="R38" s="210"/>
      <c r="S38" s="208"/>
      <c r="T38" s="208"/>
      <c r="U38" s="208"/>
      <c r="V38" s="208"/>
      <c r="W38" s="208"/>
      <c r="X38" s="209"/>
      <c r="Y38" s="213"/>
      <c r="Z38" s="209"/>
      <c r="AA38" s="209"/>
      <c r="AB38" s="209"/>
      <c r="AC38" s="209"/>
      <c r="AD38" s="209"/>
      <c r="AE38" s="209"/>
      <c r="AF38" s="213"/>
      <c r="AG38" s="209"/>
      <c r="AH38" s="209"/>
      <c r="AI38" s="209"/>
      <c r="AJ38" s="209"/>
      <c r="AK38" s="209"/>
    </row>
    <row r="39" spans="1:37" ht="14.25" customHeight="1" x14ac:dyDescent="0.35">
      <c r="A39" s="216"/>
      <c r="B39" s="122"/>
      <c r="C39" s="122"/>
      <c r="D39" s="208"/>
      <c r="E39" s="208"/>
      <c r="F39" s="208"/>
      <c r="G39" s="208"/>
      <c r="H39" s="208"/>
      <c r="I39" s="208"/>
      <c r="J39" s="209"/>
      <c r="K39" s="210"/>
      <c r="L39" s="208"/>
      <c r="M39" s="208"/>
      <c r="N39" s="208"/>
      <c r="O39" s="208"/>
      <c r="P39" s="208"/>
      <c r="Q39" s="209"/>
      <c r="R39" s="210"/>
      <c r="S39" s="208"/>
      <c r="T39" s="208"/>
      <c r="U39" s="208"/>
      <c r="V39" s="208"/>
      <c r="W39" s="208"/>
      <c r="X39" s="209"/>
      <c r="Y39" s="213"/>
      <c r="Z39" s="209"/>
      <c r="AA39" s="209"/>
      <c r="AB39" s="209"/>
      <c r="AC39" s="209"/>
      <c r="AD39" s="209"/>
      <c r="AE39" s="209"/>
      <c r="AF39" s="213"/>
      <c r="AG39" s="209"/>
      <c r="AH39" s="209"/>
      <c r="AI39" s="209"/>
      <c r="AJ39" s="209"/>
      <c r="AK39" s="209"/>
    </row>
    <row r="40" spans="1:37" ht="14.25" customHeight="1" x14ac:dyDescent="0.35">
      <c r="A40" s="216"/>
      <c r="B40" s="122"/>
      <c r="C40" s="122"/>
      <c r="D40" s="208"/>
      <c r="E40" s="208"/>
      <c r="F40" s="208"/>
      <c r="G40" s="208"/>
      <c r="H40" s="208"/>
      <c r="I40" s="208"/>
      <c r="J40" s="209"/>
      <c r="K40" s="210"/>
      <c r="L40" s="208"/>
      <c r="M40" s="208"/>
      <c r="N40" s="208"/>
      <c r="O40" s="208"/>
      <c r="P40" s="208"/>
      <c r="Q40" s="209"/>
      <c r="R40" s="210"/>
      <c r="S40" s="208"/>
      <c r="T40" s="208"/>
      <c r="U40" s="208"/>
      <c r="V40" s="208"/>
      <c r="W40" s="208"/>
      <c r="X40" s="209"/>
      <c r="Y40" s="213"/>
      <c r="Z40" s="209"/>
      <c r="AA40" s="209"/>
      <c r="AB40" s="209"/>
      <c r="AC40" s="209"/>
      <c r="AD40" s="209"/>
      <c r="AE40" s="209"/>
      <c r="AF40" s="213"/>
      <c r="AG40" s="209"/>
      <c r="AH40" s="209"/>
      <c r="AI40" s="209"/>
      <c r="AJ40" s="209"/>
      <c r="AK40" s="209"/>
    </row>
    <row r="41" spans="1:37" ht="14.25" customHeight="1" x14ac:dyDescent="0.35">
      <c r="A41" s="216"/>
      <c r="B41" s="122"/>
      <c r="C41" s="122"/>
      <c r="D41" s="208"/>
      <c r="E41" s="208"/>
      <c r="F41" s="208"/>
      <c r="G41" s="208"/>
      <c r="H41" s="208"/>
      <c r="I41" s="208"/>
      <c r="J41" s="209"/>
      <c r="K41" s="210"/>
      <c r="L41" s="208"/>
      <c r="M41" s="208"/>
      <c r="N41" s="208"/>
      <c r="O41" s="208"/>
      <c r="P41" s="208"/>
      <c r="Q41" s="209"/>
      <c r="R41" s="210"/>
      <c r="S41" s="208"/>
      <c r="T41" s="208"/>
      <c r="U41" s="208"/>
      <c r="V41" s="208"/>
      <c r="W41" s="208"/>
      <c r="X41" s="209"/>
      <c r="Y41" s="213"/>
      <c r="Z41" s="209"/>
      <c r="AA41" s="209"/>
      <c r="AB41" s="209"/>
      <c r="AC41" s="209"/>
      <c r="AD41" s="209"/>
      <c r="AE41" s="209"/>
      <c r="AF41" s="213"/>
      <c r="AG41" s="209"/>
      <c r="AH41" s="209"/>
      <c r="AI41" s="209"/>
      <c r="AJ41" s="209"/>
      <c r="AK41" s="209"/>
    </row>
    <row r="42" spans="1:37" ht="14.25" customHeight="1" x14ac:dyDescent="0.35">
      <c r="A42" s="216"/>
      <c r="B42" s="122"/>
      <c r="C42" s="122"/>
      <c r="D42" s="208"/>
      <c r="E42" s="208"/>
      <c r="F42" s="208"/>
      <c r="G42" s="208"/>
      <c r="H42" s="208"/>
      <c r="I42" s="208"/>
      <c r="J42" s="209"/>
      <c r="K42" s="210"/>
      <c r="L42" s="208"/>
      <c r="M42" s="208"/>
      <c r="N42" s="208"/>
      <c r="O42" s="208"/>
      <c r="P42" s="208"/>
      <c r="Q42" s="209"/>
      <c r="R42" s="210"/>
      <c r="S42" s="208"/>
      <c r="T42" s="208"/>
      <c r="U42" s="208"/>
      <c r="V42" s="208"/>
      <c r="W42" s="208"/>
      <c r="X42" s="209"/>
      <c r="Y42" s="213"/>
      <c r="Z42" s="209"/>
      <c r="AA42" s="209"/>
      <c r="AB42" s="209"/>
      <c r="AC42" s="209"/>
      <c r="AD42" s="209"/>
      <c r="AE42" s="209"/>
      <c r="AF42" s="213"/>
      <c r="AG42" s="209"/>
      <c r="AH42" s="209"/>
      <c r="AI42" s="209"/>
      <c r="AJ42" s="209"/>
      <c r="AK42" s="209"/>
    </row>
    <row r="43" spans="1:37" ht="14.25" customHeight="1" x14ac:dyDescent="0.35">
      <c r="A43" s="216"/>
      <c r="B43" s="122"/>
      <c r="C43" s="122"/>
      <c r="D43" s="208"/>
      <c r="E43" s="208"/>
      <c r="F43" s="208"/>
      <c r="G43" s="208"/>
      <c r="H43" s="208"/>
      <c r="I43" s="208"/>
      <c r="J43" s="209"/>
      <c r="K43" s="210"/>
      <c r="L43" s="208"/>
      <c r="M43" s="208"/>
      <c r="N43" s="208"/>
      <c r="O43" s="208"/>
      <c r="P43" s="208"/>
      <c r="Q43" s="209"/>
      <c r="R43" s="210"/>
      <c r="S43" s="208"/>
      <c r="T43" s="208"/>
      <c r="U43" s="208"/>
      <c r="V43" s="208"/>
      <c r="W43" s="208"/>
      <c r="X43" s="209"/>
      <c r="Y43" s="213"/>
      <c r="Z43" s="209"/>
      <c r="AA43" s="209"/>
      <c r="AB43" s="209"/>
      <c r="AC43" s="209"/>
      <c r="AD43" s="209"/>
      <c r="AE43" s="209"/>
      <c r="AF43" s="213"/>
      <c r="AG43" s="209"/>
      <c r="AH43" s="209"/>
      <c r="AI43" s="209"/>
      <c r="AJ43" s="209"/>
      <c r="AK43" s="209"/>
    </row>
    <row r="44" spans="1:37" ht="14.25" customHeight="1" x14ac:dyDescent="0.35">
      <c r="A44" s="216"/>
      <c r="B44" s="122"/>
      <c r="C44" s="122"/>
      <c r="D44" s="208"/>
      <c r="E44" s="208"/>
      <c r="F44" s="208"/>
      <c r="G44" s="208"/>
      <c r="H44" s="208"/>
      <c r="I44" s="208"/>
      <c r="J44" s="209"/>
      <c r="K44" s="210"/>
      <c r="L44" s="208"/>
      <c r="M44" s="208"/>
      <c r="N44" s="208"/>
      <c r="O44" s="208"/>
      <c r="P44" s="208"/>
      <c r="Q44" s="209"/>
      <c r="R44" s="210"/>
      <c r="S44" s="208"/>
      <c r="T44" s="208"/>
      <c r="U44" s="208"/>
      <c r="V44" s="208"/>
      <c r="W44" s="208"/>
      <c r="X44" s="209"/>
      <c r="Y44" s="213"/>
      <c r="Z44" s="209"/>
      <c r="AA44" s="209"/>
      <c r="AB44" s="209"/>
      <c r="AC44" s="209"/>
      <c r="AD44" s="209"/>
      <c r="AE44" s="209"/>
      <c r="AF44" s="213"/>
      <c r="AG44" s="209"/>
      <c r="AH44" s="209"/>
      <c r="AI44" s="209"/>
      <c r="AJ44" s="209"/>
      <c r="AK44" s="209"/>
    </row>
    <row r="45" spans="1:37" ht="14.25" customHeight="1" x14ac:dyDescent="0.35">
      <c r="A45" s="216"/>
      <c r="B45" s="122"/>
      <c r="C45" s="122"/>
      <c r="D45" s="208"/>
      <c r="E45" s="208"/>
      <c r="F45" s="208"/>
      <c r="G45" s="208"/>
      <c r="H45" s="208"/>
      <c r="I45" s="208"/>
      <c r="J45" s="209"/>
      <c r="K45" s="210"/>
      <c r="L45" s="208"/>
      <c r="M45" s="208"/>
      <c r="N45" s="208"/>
      <c r="O45" s="208"/>
      <c r="P45" s="208"/>
      <c r="Q45" s="209"/>
      <c r="R45" s="210"/>
      <c r="S45" s="208"/>
      <c r="T45" s="208"/>
      <c r="U45" s="208"/>
      <c r="V45" s="208"/>
      <c r="W45" s="208"/>
      <c r="X45" s="209"/>
      <c r="Y45" s="213"/>
      <c r="Z45" s="209"/>
      <c r="AA45" s="209"/>
      <c r="AB45" s="209"/>
      <c r="AC45" s="209"/>
      <c r="AD45" s="209"/>
      <c r="AE45" s="209"/>
      <c r="AF45" s="213"/>
      <c r="AG45" s="209"/>
      <c r="AH45" s="209"/>
      <c r="AI45" s="209"/>
      <c r="AJ45" s="209"/>
      <c r="AK45" s="209"/>
    </row>
    <row r="46" spans="1:37" ht="14.25" customHeight="1" x14ac:dyDescent="0.35">
      <c r="A46" s="216"/>
      <c r="B46" s="122"/>
      <c r="C46" s="122"/>
      <c r="D46" s="208"/>
      <c r="E46" s="208"/>
      <c r="F46" s="208"/>
      <c r="G46" s="208"/>
      <c r="H46" s="208"/>
      <c r="I46" s="208"/>
      <c r="J46" s="209"/>
      <c r="K46" s="210"/>
      <c r="L46" s="208"/>
      <c r="M46" s="208"/>
      <c r="N46" s="208"/>
      <c r="O46" s="208"/>
      <c r="P46" s="208"/>
      <c r="Q46" s="209"/>
      <c r="R46" s="210"/>
      <c r="S46" s="208"/>
      <c r="T46" s="208"/>
      <c r="U46" s="208"/>
      <c r="V46" s="208"/>
      <c r="W46" s="208"/>
      <c r="X46" s="209"/>
      <c r="Y46" s="213"/>
      <c r="Z46" s="209"/>
      <c r="AA46" s="209"/>
      <c r="AB46" s="209"/>
      <c r="AC46" s="209"/>
      <c r="AD46" s="209"/>
      <c r="AE46" s="209"/>
      <c r="AF46" s="213"/>
      <c r="AG46" s="209"/>
      <c r="AH46" s="209"/>
      <c r="AI46" s="209"/>
      <c r="AJ46" s="209"/>
      <c r="AK46" s="209"/>
    </row>
    <row r="47" spans="1:37" ht="14.25" customHeight="1" x14ac:dyDescent="0.35">
      <c r="A47" s="216"/>
      <c r="B47" s="122"/>
      <c r="C47" s="122"/>
      <c r="D47" s="208"/>
      <c r="E47" s="208"/>
      <c r="F47" s="208"/>
      <c r="G47" s="208"/>
      <c r="H47" s="208"/>
      <c r="I47" s="208"/>
      <c r="J47" s="209"/>
      <c r="K47" s="210"/>
      <c r="L47" s="208"/>
      <c r="M47" s="208"/>
      <c r="N47" s="208"/>
      <c r="O47" s="208"/>
      <c r="P47" s="208"/>
      <c r="Q47" s="209"/>
      <c r="R47" s="210"/>
      <c r="S47" s="208"/>
      <c r="T47" s="208"/>
      <c r="U47" s="208"/>
      <c r="V47" s="208"/>
      <c r="W47" s="208"/>
      <c r="X47" s="209"/>
      <c r="Y47" s="213"/>
      <c r="Z47" s="209"/>
      <c r="AA47" s="209"/>
      <c r="AB47" s="209"/>
      <c r="AC47" s="209"/>
      <c r="AD47" s="209"/>
      <c r="AE47" s="209"/>
      <c r="AF47" s="213"/>
      <c r="AG47" s="209"/>
      <c r="AH47" s="209"/>
      <c r="AI47" s="209"/>
      <c r="AJ47" s="209"/>
      <c r="AK47" s="209"/>
    </row>
    <row r="48" spans="1:37" ht="14.25" customHeight="1" x14ac:dyDescent="0.35">
      <c r="A48" s="216"/>
      <c r="B48" s="122"/>
      <c r="C48" s="122"/>
      <c r="D48" s="208"/>
      <c r="E48" s="208"/>
      <c r="F48" s="208"/>
      <c r="G48" s="208"/>
      <c r="H48" s="208"/>
      <c r="I48" s="208"/>
      <c r="J48" s="209"/>
      <c r="K48" s="210"/>
      <c r="L48" s="208"/>
      <c r="M48" s="208"/>
      <c r="N48" s="208"/>
      <c r="O48" s="208"/>
      <c r="P48" s="208"/>
      <c r="Q48" s="209"/>
      <c r="R48" s="210"/>
      <c r="S48" s="208"/>
      <c r="T48" s="208"/>
      <c r="U48" s="208"/>
      <c r="V48" s="208"/>
      <c r="W48" s="208"/>
      <c r="X48" s="209"/>
      <c r="Y48" s="213"/>
      <c r="Z48" s="209"/>
      <c r="AA48" s="209"/>
      <c r="AB48" s="209"/>
      <c r="AC48" s="209"/>
      <c r="AD48" s="209"/>
      <c r="AE48" s="209"/>
      <c r="AF48" s="213"/>
      <c r="AG48" s="209"/>
      <c r="AH48" s="209"/>
      <c r="AI48" s="209"/>
      <c r="AJ48" s="209"/>
      <c r="AK48" s="209"/>
    </row>
    <row r="49" spans="1:37" ht="14.25" customHeight="1" x14ac:dyDescent="0.35">
      <c r="A49" s="216"/>
      <c r="B49" s="122"/>
      <c r="C49" s="122"/>
      <c r="D49" s="208"/>
      <c r="E49" s="208"/>
      <c r="F49" s="208"/>
      <c r="G49" s="208"/>
      <c r="H49" s="208"/>
      <c r="I49" s="208"/>
      <c r="J49" s="209"/>
      <c r="K49" s="210"/>
      <c r="L49" s="208"/>
      <c r="M49" s="208"/>
      <c r="N49" s="208"/>
      <c r="O49" s="208"/>
      <c r="P49" s="208"/>
      <c r="Q49" s="209"/>
      <c r="R49" s="210"/>
      <c r="S49" s="208"/>
      <c r="T49" s="208"/>
      <c r="U49" s="208"/>
      <c r="V49" s="208"/>
      <c r="W49" s="208"/>
      <c r="X49" s="209"/>
      <c r="Y49" s="213"/>
      <c r="Z49" s="209"/>
      <c r="AA49" s="209"/>
      <c r="AB49" s="209"/>
      <c r="AC49" s="209"/>
      <c r="AD49" s="209"/>
      <c r="AE49" s="209"/>
      <c r="AF49" s="213"/>
      <c r="AG49" s="209"/>
      <c r="AH49" s="209"/>
      <c r="AI49" s="209"/>
      <c r="AJ49" s="209"/>
      <c r="AK49" s="209"/>
    </row>
    <row r="50" spans="1:37" ht="14.25" customHeight="1" x14ac:dyDescent="0.35">
      <c r="A50" s="216"/>
      <c r="B50" s="122"/>
      <c r="C50" s="122"/>
      <c r="D50" s="208"/>
      <c r="E50" s="208"/>
      <c r="F50" s="208"/>
      <c r="G50" s="208"/>
      <c r="H50" s="208"/>
      <c r="I50" s="208"/>
      <c r="J50" s="209"/>
      <c r="K50" s="210"/>
      <c r="L50" s="208"/>
      <c r="M50" s="208"/>
      <c r="N50" s="208"/>
      <c r="O50" s="208"/>
      <c r="P50" s="208"/>
      <c r="Q50" s="209"/>
      <c r="R50" s="210"/>
      <c r="S50" s="208"/>
      <c r="T50" s="208"/>
      <c r="U50" s="208"/>
      <c r="V50" s="208"/>
      <c r="W50" s="208"/>
      <c r="X50" s="209"/>
      <c r="Y50" s="213"/>
      <c r="Z50" s="209"/>
      <c r="AA50" s="209"/>
      <c r="AB50" s="209"/>
      <c r="AC50" s="209"/>
      <c r="AD50" s="209"/>
      <c r="AE50" s="209"/>
      <c r="AF50" s="213"/>
      <c r="AG50" s="209"/>
      <c r="AH50" s="209"/>
      <c r="AI50" s="209"/>
      <c r="AJ50" s="209"/>
      <c r="AK50" s="209"/>
    </row>
    <row r="51" spans="1:37" ht="14.25" customHeight="1" x14ac:dyDescent="0.35">
      <c r="A51" s="216"/>
      <c r="B51" s="122"/>
      <c r="C51" s="122"/>
      <c r="D51" s="208"/>
      <c r="E51" s="208"/>
      <c r="F51" s="208"/>
      <c r="G51" s="208"/>
      <c r="H51" s="208"/>
      <c r="I51" s="208"/>
      <c r="J51" s="209"/>
      <c r="K51" s="210"/>
      <c r="L51" s="208"/>
      <c r="M51" s="208"/>
      <c r="N51" s="208"/>
      <c r="O51" s="208"/>
      <c r="P51" s="208"/>
      <c r="Q51" s="209"/>
      <c r="R51" s="210"/>
      <c r="S51" s="208"/>
      <c r="T51" s="208"/>
      <c r="U51" s="208"/>
      <c r="V51" s="208"/>
      <c r="W51" s="208"/>
      <c r="X51" s="209"/>
      <c r="Y51" s="213"/>
      <c r="Z51" s="209"/>
      <c r="AA51" s="209"/>
      <c r="AB51" s="209"/>
      <c r="AC51" s="209"/>
      <c r="AD51" s="209"/>
      <c r="AE51" s="209"/>
      <c r="AF51" s="213"/>
      <c r="AG51" s="209"/>
      <c r="AH51" s="209"/>
      <c r="AI51" s="209"/>
      <c r="AJ51" s="209"/>
      <c r="AK51" s="209"/>
    </row>
    <row r="52" spans="1:37" ht="14.25" customHeight="1" x14ac:dyDescent="0.35">
      <c r="A52" s="216"/>
      <c r="B52" s="122"/>
      <c r="C52" s="122"/>
      <c r="D52" s="208"/>
      <c r="E52" s="208"/>
      <c r="F52" s="208"/>
      <c r="G52" s="208"/>
      <c r="H52" s="208"/>
      <c r="I52" s="208"/>
      <c r="J52" s="209"/>
      <c r="K52" s="210"/>
      <c r="L52" s="208"/>
      <c r="M52" s="208"/>
      <c r="N52" s="208"/>
      <c r="O52" s="208"/>
      <c r="P52" s="208"/>
      <c r="Q52" s="209"/>
      <c r="R52" s="210"/>
      <c r="S52" s="208"/>
      <c r="T52" s="208"/>
      <c r="U52" s="208"/>
      <c r="V52" s="208"/>
      <c r="W52" s="208"/>
      <c r="X52" s="209"/>
      <c r="Y52" s="213"/>
      <c r="Z52" s="209"/>
      <c r="AA52" s="209"/>
      <c r="AB52" s="209"/>
      <c r="AC52" s="209"/>
      <c r="AD52" s="209"/>
      <c r="AE52" s="209"/>
      <c r="AF52" s="217"/>
      <c r="AG52" s="122"/>
      <c r="AH52" s="122"/>
      <c r="AI52" s="122"/>
      <c r="AJ52" s="122"/>
      <c r="AK52" s="122"/>
    </row>
    <row r="53" spans="1:37" ht="14.25" customHeight="1" x14ac:dyDescent="0.35">
      <c r="A53" s="216"/>
      <c r="B53" s="122"/>
      <c r="C53" s="122"/>
      <c r="D53" s="208"/>
      <c r="E53" s="208"/>
      <c r="F53" s="208"/>
      <c r="G53" s="208"/>
      <c r="H53" s="208"/>
      <c r="I53" s="208"/>
      <c r="J53" s="209"/>
      <c r="K53" s="210"/>
      <c r="L53" s="208"/>
      <c r="M53" s="208"/>
      <c r="N53" s="208"/>
      <c r="O53" s="208"/>
      <c r="P53" s="208"/>
      <c r="Q53" s="209"/>
      <c r="R53" s="210"/>
      <c r="S53" s="208"/>
      <c r="T53" s="208"/>
      <c r="U53" s="208"/>
      <c r="V53" s="208"/>
      <c r="W53" s="208"/>
      <c r="X53" s="209"/>
      <c r="Y53" s="213"/>
      <c r="Z53" s="209"/>
      <c r="AA53" s="209"/>
      <c r="AB53" s="209"/>
      <c r="AC53" s="209"/>
      <c r="AD53" s="209"/>
      <c r="AE53" s="209"/>
      <c r="AF53" s="217"/>
      <c r="AG53" s="122"/>
      <c r="AH53" s="122"/>
      <c r="AI53" s="122"/>
      <c r="AJ53" s="122"/>
      <c r="AK53" s="122"/>
    </row>
    <row r="54" spans="1:37" ht="14.25" customHeight="1" x14ac:dyDescent="0.35">
      <c r="A54" s="216"/>
      <c r="B54" s="122"/>
      <c r="C54" s="122"/>
      <c r="D54" s="208"/>
      <c r="E54" s="208"/>
      <c r="F54" s="208"/>
      <c r="G54" s="208"/>
      <c r="H54" s="208"/>
      <c r="I54" s="208"/>
      <c r="J54" s="209"/>
      <c r="K54" s="210"/>
      <c r="L54" s="208"/>
      <c r="M54" s="208"/>
      <c r="N54" s="208"/>
      <c r="O54" s="208"/>
      <c r="P54" s="208"/>
      <c r="Q54" s="209"/>
      <c r="R54" s="210"/>
      <c r="S54" s="208"/>
      <c r="T54" s="208"/>
      <c r="U54" s="208"/>
      <c r="V54" s="208"/>
      <c r="W54" s="208"/>
      <c r="X54" s="209"/>
      <c r="Y54" s="213"/>
      <c r="Z54" s="209"/>
      <c r="AA54" s="209"/>
      <c r="AB54" s="209"/>
      <c r="AC54" s="209"/>
      <c r="AD54" s="209"/>
      <c r="AE54" s="209"/>
      <c r="AF54" s="217"/>
      <c r="AG54" s="122"/>
      <c r="AH54" s="122"/>
      <c r="AI54" s="122"/>
      <c r="AJ54" s="122"/>
      <c r="AK54" s="122"/>
    </row>
    <row r="55" spans="1:37" ht="14.25" customHeight="1" x14ac:dyDescent="0.35">
      <c r="A55" s="216"/>
      <c r="B55" s="122"/>
      <c r="C55" s="122"/>
      <c r="D55" s="208"/>
      <c r="E55" s="208"/>
      <c r="F55" s="208"/>
      <c r="G55" s="208"/>
      <c r="H55" s="208"/>
      <c r="I55" s="208"/>
      <c r="J55" s="209"/>
      <c r="K55" s="210"/>
      <c r="L55" s="208"/>
      <c r="M55" s="208"/>
      <c r="N55" s="208"/>
      <c r="O55" s="208"/>
      <c r="P55" s="208"/>
      <c r="Q55" s="209"/>
      <c r="R55" s="210"/>
      <c r="S55" s="208"/>
      <c r="T55" s="208"/>
      <c r="U55" s="208"/>
      <c r="V55" s="208"/>
      <c r="W55" s="208"/>
      <c r="X55" s="209"/>
      <c r="Y55" s="213"/>
      <c r="Z55" s="209"/>
      <c r="AA55" s="209"/>
      <c r="AB55" s="209"/>
      <c r="AC55" s="209"/>
      <c r="AD55" s="209"/>
      <c r="AE55" s="209"/>
      <c r="AF55" s="217"/>
      <c r="AG55" s="122"/>
      <c r="AH55" s="122"/>
      <c r="AI55" s="122"/>
      <c r="AJ55" s="122"/>
      <c r="AK55" s="122"/>
    </row>
    <row r="56" spans="1:37" ht="14.25" customHeight="1" x14ac:dyDescent="0.35">
      <c r="A56" s="216"/>
      <c r="B56" s="122"/>
      <c r="C56" s="122"/>
      <c r="D56" s="208"/>
      <c r="E56" s="208"/>
      <c r="F56" s="208"/>
      <c r="G56" s="208"/>
      <c r="H56" s="208"/>
      <c r="I56" s="208"/>
      <c r="J56" s="209"/>
      <c r="K56" s="210"/>
      <c r="L56" s="208"/>
      <c r="M56" s="208"/>
      <c r="N56" s="208"/>
      <c r="O56" s="208"/>
      <c r="P56" s="208"/>
      <c r="Q56" s="209"/>
      <c r="R56" s="210"/>
      <c r="S56" s="208"/>
      <c r="T56" s="208"/>
      <c r="U56" s="208"/>
      <c r="V56" s="208"/>
      <c r="W56" s="208"/>
      <c r="X56" s="209"/>
      <c r="Y56" s="213"/>
      <c r="Z56" s="209"/>
      <c r="AA56" s="209"/>
      <c r="AB56" s="209"/>
      <c r="AC56" s="209"/>
      <c r="AD56" s="209"/>
      <c r="AE56" s="209"/>
      <c r="AF56" s="217"/>
      <c r="AG56" s="122"/>
      <c r="AH56" s="122"/>
      <c r="AI56" s="122"/>
      <c r="AJ56" s="122"/>
      <c r="AK56" s="122"/>
    </row>
    <row r="57" spans="1:37" ht="14.25" customHeight="1" x14ac:dyDescent="0.35">
      <c r="A57" s="216"/>
      <c r="B57" s="122"/>
      <c r="C57" s="122"/>
      <c r="D57" s="208"/>
      <c r="E57" s="208"/>
      <c r="F57" s="208"/>
      <c r="G57" s="208"/>
      <c r="H57" s="208"/>
      <c r="I57" s="208"/>
      <c r="J57" s="209"/>
      <c r="K57" s="210"/>
      <c r="L57" s="208"/>
      <c r="M57" s="208"/>
      <c r="N57" s="208"/>
      <c r="O57" s="208"/>
      <c r="P57" s="208"/>
      <c r="Q57" s="209"/>
      <c r="R57" s="210"/>
      <c r="S57" s="208"/>
      <c r="T57" s="208"/>
      <c r="U57" s="208"/>
      <c r="V57" s="208"/>
      <c r="W57" s="208"/>
      <c r="X57" s="209"/>
      <c r="Y57" s="213"/>
      <c r="Z57" s="209"/>
      <c r="AA57" s="209"/>
      <c r="AB57" s="209"/>
      <c r="AC57" s="209"/>
      <c r="AD57" s="209"/>
      <c r="AE57" s="209"/>
      <c r="AF57" s="217"/>
      <c r="AG57" s="122"/>
      <c r="AH57" s="122"/>
      <c r="AI57" s="122"/>
      <c r="AJ57" s="122"/>
      <c r="AK57" s="122"/>
    </row>
    <row r="58" spans="1:37" ht="14.25" customHeight="1" x14ac:dyDescent="0.35">
      <c r="A58" s="216"/>
      <c r="B58" s="122"/>
      <c r="C58" s="122"/>
      <c r="D58" s="208"/>
      <c r="E58" s="208"/>
      <c r="F58" s="208"/>
      <c r="G58" s="208"/>
      <c r="H58" s="208"/>
      <c r="I58" s="208"/>
      <c r="J58" s="209"/>
      <c r="K58" s="210"/>
      <c r="L58" s="208"/>
      <c r="M58" s="208"/>
      <c r="N58" s="208"/>
      <c r="O58" s="208"/>
      <c r="P58" s="208"/>
      <c r="Q58" s="209"/>
      <c r="R58" s="210"/>
      <c r="S58" s="208"/>
      <c r="T58" s="208"/>
      <c r="U58" s="208"/>
      <c r="V58" s="208"/>
      <c r="W58" s="208"/>
      <c r="X58" s="209"/>
      <c r="Y58" s="213"/>
      <c r="Z58" s="209"/>
      <c r="AA58" s="209"/>
      <c r="AB58" s="209"/>
      <c r="AC58" s="209"/>
      <c r="AD58" s="209"/>
      <c r="AE58" s="209"/>
      <c r="AF58" s="217"/>
      <c r="AG58" s="122"/>
      <c r="AH58" s="122"/>
      <c r="AI58" s="122"/>
      <c r="AJ58" s="122"/>
      <c r="AK58" s="122"/>
    </row>
    <row r="59" spans="1:37" ht="14.25" customHeight="1" x14ac:dyDescent="0.35">
      <c r="A59" s="216"/>
      <c r="B59" s="122"/>
      <c r="C59" s="122"/>
      <c r="D59" s="208"/>
      <c r="E59" s="208"/>
      <c r="F59" s="208"/>
      <c r="G59" s="208"/>
      <c r="H59" s="208"/>
      <c r="I59" s="208"/>
      <c r="J59" s="209"/>
      <c r="K59" s="210"/>
      <c r="L59" s="208"/>
      <c r="M59" s="208"/>
      <c r="N59" s="208"/>
      <c r="O59" s="208"/>
      <c r="P59" s="208"/>
      <c r="Q59" s="209"/>
      <c r="R59" s="210"/>
      <c r="S59" s="208"/>
      <c r="T59" s="208"/>
      <c r="U59" s="208"/>
      <c r="V59" s="208"/>
      <c r="W59" s="208"/>
      <c r="X59" s="209"/>
      <c r="Y59" s="213"/>
      <c r="Z59" s="209"/>
      <c r="AA59" s="209"/>
      <c r="AB59" s="209"/>
      <c r="AC59" s="209"/>
      <c r="AD59" s="209"/>
      <c r="AE59" s="209"/>
      <c r="AF59" s="217"/>
      <c r="AG59" s="122"/>
      <c r="AH59" s="122"/>
      <c r="AI59" s="122"/>
      <c r="AJ59" s="122"/>
      <c r="AK59" s="122"/>
    </row>
    <row r="60" spans="1:37" ht="14.25" customHeight="1" x14ac:dyDescent="0.35">
      <c r="A60" s="216"/>
      <c r="B60" s="122"/>
      <c r="C60" s="122"/>
      <c r="D60" s="208"/>
      <c r="E60" s="208"/>
      <c r="F60" s="208"/>
      <c r="G60" s="208"/>
      <c r="H60" s="208"/>
      <c r="I60" s="208"/>
      <c r="J60" s="209"/>
      <c r="K60" s="210"/>
      <c r="L60" s="208"/>
      <c r="M60" s="208"/>
      <c r="N60" s="208"/>
      <c r="O60" s="208"/>
      <c r="P60" s="208"/>
      <c r="Q60" s="209"/>
      <c r="R60" s="210"/>
      <c r="S60" s="208"/>
      <c r="T60" s="208"/>
      <c r="U60" s="208"/>
      <c r="V60" s="208"/>
      <c r="W60" s="208"/>
      <c r="X60" s="209"/>
      <c r="Y60" s="213"/>
      <c r="Z60" s="209"/>
      <c r="AA60" s="209"/>
      <c r="AB60" s="209"/>
      <c r="AC60" s="209"/>
      <c r="AD60" s="209"/>
      <c r="AE60" s="209"/>
      <c r="AF60" s="217"/>
      <c r="AG60" s="122"/>
      <c r="AH60" s="122"/>
      <c r="AI60" s="122"/>
      <c r="AJ60" s="122"/>
      <c r="AK60" s="122"/>
    </row>
    <row r="61" spans="1:37" ht="14.25" customHeight="1" x14ac:dyDescent="0.35">
      <c r="A61" s="216"/>
      <c r="B61" s="122"/>
      <c r="C61" s="122"/>
      <c r="D61" s="208"/>
      <c r="E61" s="208"/>
      <c r="F61" s="208"/>
      <c r="G61" s="208"/>
      <c r="H61" s="208"/>
      <c r="I61" s="208"/>
      <c r="J61" s="209"/>
      <c r="K61" s="210"/>
      <c r="L61" s="208"/>
      <c r="M61" s="208"/>
      <c r="N61" s="208"/>
      <c r="O61" s="208"/>
      <c r="P61" s="208"/>
      <c r="Q61" s="209"/>
      <c r="R61" s="210"/>
      <c r="S61" s="208"/>
      <c r="T61" s="208"/>
      <c r="U61" s="208"/>
      <c r="V61" s="208"/>
      <c r="W61" s="208"/>
      <c r="X61" s="209"/>
      <c r="Y61" s="213"/>
      <c r="Z61" s="209"/>
      <c r="AA61" s="209"/>
      <c r="AB61" s="209"/>
      <c r="AC61" s="209"/>
      <c r="AD61" s="209"/>
      <c r="AE61" s="209"/>
      <c r="AF61" s="217"/>
      <c r="AG61" s="122"/>
      <c r="AH61" s="122"/>
      <c r="AI61" s="122"/>
      <c r="AJ61" s="122"/>
      <c r="AK61" s="122"/>
    </row>
    <row r="62" spans="1:37" ht="14.25" customHeight="1" x14ac:dyDescent="0.35">
      <c r="A62" s="216"/>
      <c r="B62" s="122"/>
      <c r="C62" s="122"/>
      <c r="D62" s="208"/>
      <c r="E62" s="208"/>
      <c r="F62" s="208"/>
      <c r="G62" s="208"/>
      <c r="H62" s="208"/>
      <c r="I62" s="208"/>
      <c r="J62" s="209"/>
      <c r="K62" s="210"/>
      <c r="L62" s="208"/>
      <c r="M62" s="208"/>
      <c r="N62" s="208"/>
      <c r="O62" s="208"/>
      <c r="P62" s="208"/>
      <c r="Q62" s="209"/>
      <c r="R62" s="210"/>
      <c r="S62" s="208"/>
      <c r="T62" s="208"/>
      <c r="U62" s="208"/>
      <c r="V62" s="208"/>
      <c r="W62" s="208"/>
      <c r="X62" s="209"/>
      <c r="Y62" s="213"/>
      <c r="Z62" s="209"/>
      <c r="AA62" s="209"/>
      <c r="AB62" s="209"/>
      <c r="AC62" s="209"/>
      <c r="AD62" s="209"/>
      <c r="AE62" s="209"/>
      <c r="AF62" s="217"/>
      <c r="AG62" s="122"/>
      <c r="AH62" s="122"/>
      <c r="AI62" s="122"/>
      <c r="AJ62" s="122"/>
      <c r="AK62" s="122"/>
    </row>
    <row r="63" spans="1:37" ht="14.25" customHeight="1" x14ac:dyDescent="0.35">
      <c r="A63" s="216"/>
      <c r="B63" s="122"/>
      <c r="C63" s="122"/>
      <c r="D63" s="208"/>
      <c r="E63" s="208"/>
      <c r="F63" s="208"/>
      <c r="G63" s="208"/>
      <c r="H63" s="208"/>
      <c r="I63" s="208"/>
      <c r="J63" s="209"/>
      <c r="K63" s="210"/>
      <c r="L63" s="208"/>
      <c r="M63" s="208"/>
      <c r="N63" s="208"/>
      <c r="O63" s="208"/>
      <c r="P63" s="208"/>
      <c r="Q63" s="209"/>
      <c r="R63" s="210"/>
      <c r="S63" s="208"/>
      <c r="T63" s="208"/>
      <c r="U63" s="208"/>
      <c r="V63" s="208"/>
      <c r="W63" s="208"/>
      <c r="X63" s="209"/>
      <c r="Y63" s="213"/>
      <c r="Z63" s="209"/>
      <c r="AA63" s="209"/>
      <c r="AB63" s="209"/>
      <c r="AC63" s="209"/>
      <c r="AD63" s="209"/>
      <c r="AE63" s="209"/>
      <c r="AF63" s="217"/>
      <c r="AG63" s="122"/>
      <c r="AH63" s="122"/>
      <c r="AI63" s="122"/>
      <c r="AJ63" s="122"/>
      <c r="AK63" s="122"/>
    </row>
    <row r="64" spans="1:37" ht="14.25" customHeight="1" x14ac:dyDescent="0.35">
      <c r="A64" s="216"/>
      <c r="B64" s="122"/>
      <c r="C64" s="122"/>
      <c r="D64" s="208"/>
      <c r="E64" s="208"/>
      <c r="F64" s="208"/>
      <c r="G64" s="208"/>
      <c r="H64" s="208"/>
      <c r="I64" s="208"/>
      <c r="J64" s="209"/>
      <c r="K64" s="210"/>
      <c r="L64" s="208"/>
      <c r="M64" s="208"/>
      <c r="N64" s="208"/>
      <c r="O64" s="208"/>
      <c r="P64" s="208"/>
      <c r="Q64" s="209"/>
      <c r="R64" s="210"/>
      <c r="S64" s="208"/>
      <c r="T64" s="208"/>
      <c r="U64" s="208"/>
      <c r="V64" s="208"/>
      <c r="W64" s="208"/>
      <c r="X64" s="209"/>
      <c r="Y64" s="213"/>
      <c r="Z64" s="209"/>
      <c r="AA64" s="209"/>
      <c r="AB64" s="209"/>
      <c r="AC64" s="209"/>
      <c r="AD64" s="209"/>
      <c r="AE64" s="209"/>
      <c r="AF64" s="217"/>
      <c r="AG64" s="122"/>
      <c r="AH64" s="122"/>
      <c r="AI64" s="122"/>
      <c r="AJ64" s="122"/>
      <c r="AK64" s="122"/>
    </row>
    <row r="65" spans="1:37" ht="14.25" customHeight="1" x14ac:dyDescent="0.35">
      <c r="A65" s="216"/>
      <c r="B65" s="122"/>
      <c r="C65" s="122"/>
      <c r="D65" s="208"/>
      <c r="E65" s="208"/>
      <c r="F65" s="208"/>
      <c r="G65" s="208"/>
      <c r="H65" s="208"/>
      <c r="I65" s="208"/>
      <c r="J65" s="209"/>
      <c r="K65" s="210"/>
      <c r="L65" s="208"/>
      <c r="M65" s="208"/>
      <c r="N65" s="208"/>
      <c r="O65" s="208"/>
      <c r="P65" s="208"/>
      <c r="Q65" s="209"/>
      <c r="R65" s="210"/>
      <c r="S65" s="208"/>
      <c r="T65" s="208"/>
      <c r="U65" s="208"/>
      <c r="V65" s="208"/>
      <c r="W65" s="208"/>
      <c r="X65" s="209"/>
      <c r="Y65" s="213"/>
      <c r="Z65" s="209"/>
      <c r="AA65" s="209"/>
      <c r="AB65" s="209"/>
      <c r="AC65" s="209"/>
      <c r="AD65" s="209"/>
      <c r="AE65" s="209"/>
      <c r="AF65" s="217"/>
      <c r="AG65" s="122"/>
      <c r="AH65" s="122"/>
      <c r="AI65" s="122"/>
      <c r="AJ65" s="122"/>
      <c r="AK65" s="122"/>
    </row>
    <row r="66" spans="1:37" ht="14.25" customHeight="1" x14ac:dyDescent="0.35">
      <c r="A66" s="216"/>
      <c r="B66" s="122"/>
      <c r="C66" s="122"/>
      <c r="D66" s="208"/>
      <c r="E66" s="208"/>
      <c r="F66" s="208"/>
      <c r="G66" s="208"/>
      <c r="H66" s="208"/>
      <c r="I66" s="208"/>
      <c r="J66" s="209"/>
      <c r="K66" s="210"/>
      <c r="L66" s="208"/>
      <c r="M66" s="208"/>
      <c r="N66" s="208"/>
      <c r="O66" s="208"/>
      <c r="P66" s="208"/>
      <c r="Q66" s="209"/>
      <c r="R66" s="210"/>
      <c r="S66" s="208"/>
      <c r="T66" s="208"/>
      <c r="U66" s="208"/>
      <c r="V66" s="208"/>
      <c r="W66" s="208"/>
      <c r="X66" s="209"/>
      <c r="Y66" s="213"/>
      <c r="Z66" s="209"/>
      <c r="AA66" s="209"/>
      <c r="AB66" s="209"/>
      <c r="AC66" s="209"/>
      <c r="AD66" s="209"/>
      <c r="AE66" s="209"/>
      <c r="AF66" s="217"/>
      <c r="AG66" s="122"/>
      <c r="AH66" s="122"/>
      <c r="AI66" s="122"/>
      <c r="AJ66" s="122"/>
      <c r="AK66" s="122"/>
    </row>
    <row r="67" spans="1:37" ht="14.25" customHeight="1" x14ac:dyDescent="0.35">
      <c r="A67" s="216"/>
      <c r="B67" s="122"/>
      <c r="C67" s="122"/>
      <c r="D67" s="208"/>
      <c r="E67" s="208"/>
      <c r="F67" s="208"/>
      <c r="G67" s="208"/>
      <c r="H67" s="208"/>
      <c r="I67" s="208"/>
      <c r="J67" s="209"/>
      <c r="K67" s="210"/>
      <c r="L67" s="208"/>
      <c r="M67" s="208"/>
      <c r="N67" s="208"/>
      <c r="O67" s="208"/>
      <c r="P67" s="208"/>
      <c r="Q67" s="209"/>
      <c r="R67" s="210"/>
      <c r="S67" s="208"/>
      <c r="T67" s="208"/>
      <c r="U67" s="208"/>
      <c r="V67" s="208"/>
      <c r="W67" s="208"/>
      <c r="X67" s="209"/>
      <c r="Y67" s="213"/>
      <c r="Z67" s="209"/>
      <c r="AA67" s="209"/>
      <c r="AB67" s="209"/>
      <c r="AC67" s="209"/>
      <c r="AD67" s="209"/>
      <c r="AE67" s="209"/>
      <c r="AF67" s="217"/>
      <c r="AG67" s="122"/>
      <c r="AH67" s="122"/>
      <c r="AI67" s="122"/>
      <c r="AJ67" s="122"/>
      <c r="AK67" s="122"/>
    </row>
    <row r="68" spans="1:37" ht="14.25" customHeight="1" x14ac:dyDescent="0.35">
      <c r="A68" s="216"/>
      <c r="B68" s="122"/>
      <c r="C68" s="122"/>
      <c r="D68" s="208"/>
      <c r="E68" s="208"/>
      <c r="F68" s="208"/>
      <c r="G68" s="208"/>
      <c r="H68" s="208"/>
      <c r="I68" s="208"/>
      <c r="J68" s="209"/>
      <c r="K68" s="210"/>
      <c r="L68" s="208"/>
      <c r="M68" s="208"/>
      <c r="N68" s="208"/>
      <c r="O68" s="208"/>
      <c r="P68" s="208"/>
      <c r="Q68" s="209"/>
      <c r="R68" s="210"/>
      <c r="S68" s="208"/>
      <c r="T68" s="208"/>
      <c r="U68" s="208"/>
      <c r="V68" s="208"/>
      <c r="W68" s="208"/>
      <c r="X68" s="209"/>
      <c r="Y68" s="213"/>
      <c r="Z68" s="209"/>
      <c r="AA68" s="209"/>
      <c r="AB68" s="209"/>
      <c r="AC68" s="209"/>
      <c r="AD68" s="209"/>
      <c r="AE68" s="209"/>
      <c r="AF68" s="217"/>
      <c r="AG68" s="122"/>
      <c r="AH68" s="122"/>
      <c r="AI68" s="122"/>
      <c r="AJ68" s="122"/>
      <c r="AK68" s="122"/>
    </row>
    <row r="69" spans="1:37" ht="14.25" customHeight="1" x14ac:dyDescent="0.35">
      <c r="A69" s="216"/>
      <c r="B69" s="122"/>
      <c r="C69" s="122"/>
      <c r="D69" s="208"/>
      <c r="E69" s="208"/>
      <c r="F69" s="208"/>
      <c r="G69" s="208"/>
      <c r="H69" s="208"/>
      <c r="I69" s="208"/>
      <c r="J69" s="209"/>
      <c r="K69" s="210"/>
      <c r="L69" s="208"/>
      <c r="M69" s="208"/>
      <c r="N69" s="208"/>
      <c r="O69" s="208"/>
      <c r="P69" s="208"/>
      <c r="Q69" s="209"/>
      <c r="R69" s="210"/>
      <c r="S69" s="208"/>
      <c r="T69" s="208"/>
      <c r="U69" s="208"/>
      <c r="V69" s="208"/>
      <c r="W69" s="208"/>
      <c r="X69" s="209"/>
      <c r="Y69" s="213"/>
      <c r="Z69" s="209"/>
      <c r="AA69" s="209"/>
      <c r="AB69" s="209"/>
      <c r="AC69" s="209"/>
      <c r="AD69" s="209"/>
      <c r="AE69" s="209"/>
      <c r="AF69" s="217"/>
      <c r="AG69" s="122"/>
      <c r="AH69" s="122"/>
      <c r="AI69" s="122"/>
      <c r="AJ69" s="122"/>
      <c r="AK69" s="122"/>
    </row>
    <row r="70" spans="1:37" ht="14.25" customHeight="1" x14ac:dyDescent="0.35">
      <c r="A70" s="216"/>
      <c r="B70" s="122"/>
      <c r="C70" s="122"/>
      <c r="D70" s="208"/>
      <c r="E70" s="208"/>
      <c r="F70" s="208"/>
      <c r="G70" s="208"/>
      <c r="H70" s="208"/>
      <c r="I70" s="208"/>
      <c r="J70" s="209"/>
      <c r="K70" s="210"/>
      <c r="L70" s="208"/>
      <c r="M70" s="208"/>
      <c r="N70" s="208"/>
      <c r="O70" s="208"/>
      <c r="P70" s="208"/>
      <c r="Q70" s="209"/>
      <c r="R70" s="210"/>
      <c r="S70" s="208"/>
      <c r="T70" s="208"/>
      <c r="U70" s="208"/>
      <c r="V70" s="208"/>
      <c r="W70" s="208"/>
      <c r="X70" s="209"/>
      <c r="Y70" s="213"/>
      <c r="Z70" s="209"/>
      <c r="AA70" s="209"/>
      <c r="AB70" s="209"/>
      <c r="AC70" s="209"/>
      <c r="AD70" s="209"/>
      <c r="AE70" s="209"/>
      <c r="AF70" s="217"/>
      <c r="AG70" s="122"/>
      <c r="AH70" s="122"/>
      <c r="AI70" s="122"/>
      <c r="AJ70" s="122"/>
      <c r="AK70" s="122"/>
    </row>
    <row r="71" spans="1:37" ht="14.25" customHeight="1" x14ac:dyDescent="0.35">
      <c r="A71" s="216"/>
      <c r="B71" s="122"/>
      <c r="C71" s="122"/>
      <c r="D71" s="208"/>
      <c r="E71" s="208"/>
      <c r="F71" s="208"/>
      <c r="G71" s="208"/>
      <c r="H71" s="208"/>
      <c r="I71" s="208"/>
      <c r="J71" s="209"/>
      <c r="K71" s="210"/>
      <c r="L71" s="208"/>
      <c r="M71" s="208"/>
      <c r="N71" s="208"/>
      <c r="O71" s="208"/>
      <c r="P71" s="208"/>
      <c r="Q71" s="209"/>
      <c r="R71" s="210"/>
      <c r="S71" s="208"/>
      <c r="T71" s="208"/>
      <c r="U71" s="208"/>
      <c r="V71" s="208"/>
      <c r="W71" s="208"/>
      <c r="X71" s="209"/>
      <c r="Y71" s="213"/>
      <c r="Z71" s="209"/>
      <c r="AA71" s="209"/>
      <c r="AB71" s="209"/>
      <c r="AC71" s="209"/>
      <c r="AD71" s="209"/>
      <c r="AE71" s="209"/>
      <c r="AF71" s="217"/>
      <c r="AG71" s="122"/>
      <c r="AH71" s="122"/>
      <c r="AI71" s="122"/>
      <c r="AJ71" s="122"/>
      <c r="AK71" s="122"/>
    </row>
    <row r="72" spans="1:37" ht="14.25" customHeight="1" x14ac:dyDescent="0.35">
      <c r="A72" s="216"/>
      <c r="B72" s="122"/>
      <c r="C72" s="122"/>
      <c r="D72" s="208"/>
      <c r="E72" s="208"/>
      <c r="F72" s="208"/>
      <c r="G72" s="208"/>
      <c r="H72" s="208"/>
      <c r="I72" s="208"/>
      <c r="J72" s="209"/>
      <c r="K72" s="210"/>
      <c r="L72" s="208"/>
      <c r="M72" s="208"/>
      <c r="N72" s="208"/>
      <c r="O72" s="208"/>
      <c r="P72" s="208"/>
      <c r="Q72" s="209"/>
      <c r="R72" s="210"/>
      <c r="S72" s="208"/>
      <c r="T72" s="208"/>
      <c r="U72" s="208"/>
      <c r="V72" s="208"/>
      <c r="W72" s="208"/>
      <c r="X72" s="209"/>
      <c r="Y72" s="213"/>
      <c r="Z72" s="209"/>
      <c r="AA72" s="209"/>
      <c r="AB72" s="209"/>
      <c r="AC72" s="209"/>
      <c r="AD72" s="209"/>
      <c r="AE72" s="209"/>
      <c r="AF72" s="217"/>
      <c r="AG72" s="122"/>
      <c r="AH72" s="122"/>
      <c r="AI72" s="122"/>
      <c r="AJ72" s="122"/>
      <c r="AK72" s="122"/>
    </row>
    <row r="73" spans="1:37" ht="14.25" customHeight="1" x14ac:dyDescent="0.35">
      <c r="A73" s="216"/>
      <c r="B73" s="122"/>
      <c r="C73" s="122"/>
      <c r="D73" s="208"/>
      <c r="E73" s="208"/>
      <c r="F73" s="208"/>
      <c r="G73" s="208"/>
      <c r="H73" s="208"/>
      <c r="I73" s="208"/>
      <c r="J73" s="209"/>
      <c r="K73" s="210"/>
      <c r="L73" s="208"/>
      <c r="M73" s="208"/>
      <c r="N73" s="208"/>
      <c r="O73" s="208"/>
      <c r="P73" s="208"/>
      <c r="Q73" s="209"/>
      <c r="R73" s="210"/>
      <c r="S73" s="208"/>
      <c r="T73" s="208"/>
      <c r="U73" s="208"/>
      <c r="V73" s="208"/>
      <c r="W73" s="208"/>
      <c r="X73" s="209"/>
      <c r="Y73" s="213"/>
      <c r="Z73" s="209"/>
      <c r="AA73" s="209"/>
      <c r="AB73" s="209"/>
      <c r="AC73" s="209"/>
      <c r="AD73" s="209"/>
      <c r="AE73" s="209"/>
      <c r="AF73" s="217"/>
      <c r="AG73" s="122"/>
      <c r="AH73" s="122"/>
      <c r="AI73" s="122"/>
      <c r="AJ73" s="122"/>
      <c r="AK73" s="122"/>
    </row>
    <row r="74" spans="1:37" ht="14.25" customHeight="1" x14ac:dyDescent="0.35">
      <c r="A74" s="216"/>
      <c r="B74" s="122"/>
      <c r="C74" s="122"/>
      <c r="D74" s="208"/>
      <c r="E74" s="208"/>
      <c r="F74" s="208"/>
      <c r="G74" s="208"/>
      <c r="H74" s="208"/>
      <c r="I74" s="208"/>
      <c r="J74" s="209"/>
      <c r="K74" s="210"/>
      <c r="L74" s="208"/>
      <c r="M74" s="208"/>
      <c r="N74" s="208"/>
      <c r="O74" s="208"/>
      <c r="P74" s="208"/>
      <c r="Q74" s="209"/>
      <c r="R74" s="210"/>
      <c r="S74" s="208"/>
      <c r="T74" s="208"/>
      <c r="U74" s="208"/>
      <c r="V74" s="208"/>
      <c r="W74" s="208"/>
      <c r="X74" s="209"/>
      <c r="Y74" s="213"/>
      <c r="Z74" s="209"/>
      <c r="AA74" s="209"/>
      <c r="AB74" s="209"/>
      <c r="AC74" s="209"/>
      <c r="AD74" s="209"/>
      <c r="AE74" s="209"/>
      <c r="AF74" s="217"/>
      <c r="AG74" s="122"/>
      <c r="AH74" s="122"/>
      <c r="AI74" s="122"/>
      <c r="AJ74" s="122"/>
      <c r="AK74" s="122"/>
    </row>
    <row r="75" spans="1:37" ht="14.25" customHeight="1" x14ac:dyDescent="0.35">
      <c r="A75" s="216"/>
      <c r="B75" s="122"/>
      <c r="C75" s="122"/>
      <c r="D75" s="208"/>
      <c r="E75" s="208"/>
      <c r="F75" s="208"/>
      <c r="G75" s="208"/>
      <c r="H75" s="208"/>
      <c r="I75" s="208"/>
      <c r="J75" s="209"/>
      <c r="K75" s="210"/>
      <c r="L75" s="208"/>
      <c r="M75" s="208"/>
      <c r="N75" s="208"/>
      <c r="O75" s="208"/>
      <c r="P75" s="208"/>
      <c r="Q75" s="209"/>
      <c r="R75" s="210"/>
      <c r="S75" s="208"/>
      <c r="T75" s="208"/>
      <c r="U75" s="208"/>
      <c r="V75" s="208"/>
      <c r="W75" s="208"/>
      <c r="X75" s="209"/>
      <c r="Y75" s="213"/>
      <c r="Z75" s="209"/>
      <c r="AA75" s="209"/>
      <c r="AB75" s="209"/>
      <c r="AC75" s="209"/>
      <c r="AD75" s="209"/>
      <c r="AE75" s="209"/>
      <c r="AF75" s="217"/>
      <c r="AG75" s="122"/>
      <c r="AH75" s="122"/>
      <c r="AI75" s="122"/>
      <c r="AJ75" s="122"/>
      <c r="AK75" s="122"/>
    </row>
    <row r="76" spans="1:37" ht="14.25" customHeight="1" x14ac:dyDescent="0.35">
      <c r="A76" s="216"/>
      <c r="B76" s="122"/>
      <c r="C76" s="122"/>
      <c r="D76" s="208"/>
      <c r="E76" s="208"/>
      <c r="F76" s="208"/>
      <c r="G76" s="208"/>
      <c r="H76" s="208"/>
      <c r="I76" s="208"/>
      <c r="J76" s="209"/>
      <c r="K76" s="210"/>
      <c r="L76" s="208"/>
      <c r="M76" s="208"/>
      <c r="N76" s="208"/>
      <c r="O76" s="208"/>
      <c r="P76" s="208"/>
      <c r="Q76" s="209"/>
      <c r="R76" s="210"/>
      <c r="S76" s="208"/>
      <c r="T76" s="208"/>
      <c r="U76" s="208"/>
      <c r="V76" s="208"/>
      <c r="W76" s="208"/>
      <c r="X76" s="209"/>
      <c r="Y76" s="213"/>
      <c r="Z76" s="209"/>
      <c r="AA76" s="209"/>
      <c r="AB76" s="209"/>
      <c r="AC76" s="209"/>
      <c r="AD76" s="209"/>
      <c r="AE76" s="209"/>
      <c r="AF76" s="217"/>
      <c r="AG76" s="122"/>
      <c r="AH76" s="122"/>
      <c r="AI76" s="122"/>
      <c r="AJ76" s="122"/>
      <c r="AK76" s="122"/>
    </row>
    <row r="77" spans="1:37" ht="14.25" customHeight="1" x14ac:dyDescent="0.35">
      <c r="A77" s="216"/>
      <c r="B77" s="122"/>
      <c r="C77" s="122"/>
      <c r="D77" s="208"/>
      <c r="E77" s="208"/>
      <c r="F77" s="208"/>
      <c r="G77" s="208"/>
      <c r="H77" s="208"/>
      <c r="I77" s="208"/>
      <c r="J77" s="209"/>
      <c r="K77" s="210"/>
      <c r="L77" s="208"/>
      <c r="M77" s="208"/>
      <c r="N77" s="208"/>
      <c r="O77" s="208"/>
      <c r="P77" s="208"/>
      <c r="Q77" s="209"/>
      <c r="R77" s="210"/>
      <c r="S77" s="208"/>
      <c r="T77" s="208"/>
      <c r="U77" s="208"/>
      <c r="V77" s="208"/>
      <c r="W77" s="208"/>
      <c r="X77" s="209"/>
      <c r="Y77" s="213"/>
      <c r="Z77" s="209"/>
      <c r="AA77" s="209"/>
      <c r="AB77" s="209"/>
      <c r="AC77" s="209"/>
      <c r="AD77" s="209"/>
      <c r="AE77" s="209"/>
      <c r="AF77" s="217"/>
      <c r="AG77" s="122"/>
      <c r="AH77" s="122"/>
      <c r="AI77" s="122"/>
      <c r="AJ77" s="122"/>
      <c r="AK77" s="122"/>
    </row>
    <row r="78" spans="1:37" ht="14.25" customHeight="1" x14ac:dyDescent="0.35">
      <c r="A78" s="216"/>
      <c r="B78" s="122"/>
      <c r="C78" s="122"/>
      <c r="D78" s="208"/>
      <c r="E78" s="208"/>
      <c r="F78" s="208"/>
      <c r="G78" s="208"/>
      <c r="H78" s="208"/>
      <c r="I78" s="208"/>
      <c r="J78" s="209"/>
      <c r="K78" s="210"/>
      <c r="L78" s="208"/>
      <c r="M78" s="208"/>
      <c r="N78" s="208"/>
      <c r="O78" s="208"/>
      <c r="P78" s="208"/>
      <c r="Q78" s="209"/>
      <c r="R78" s="210"/>
      <c r="S78" s="208"/>
      <c r="T78" s="208"/>
      <c r="U78" s="208"/>
      <c r="V78" s="208"/>
      <c r="W78" s="208"/>
      <c r="X78" s="209"/>
      <c r="Y78" s="213"/>
      <c r="Z78" s="209"/>
      <c r="AA78" s="209"/>
      <c r="AB78" s="209"/>
      <c r="AC78" s="209"/>
      <c r="AD78" s="209"/>
      <c r="AE78" s="209"/>
      <c r="AF78" s="217"/>
      <c r="AG78" s="122"/>
      <c r="AH78" s="122"/>
      <c r="AI78" s="122"/>
      <c r="AJ78" s="122"/>
      <c r="AK78" s="122"/>
    </row>
    <row r="79" spans="1:37" ht="14.25" customHeight="1" x14ac:dyDescent="0.35">
      <c r="A79" s="216"/>
      <c r="B79" s="122"/>
      <c r="C79" s="122"/>
      <c r="D79" s="208"/>
      <c r="E79" s="208"/>
      <c r="F79" s="208"/>
      <c r="G79" s="208"/>
      <c r="H79" s="208"/>
      <c r="I79" s="208"/>
      <c r="J79" s="209"/>
      <c r="K79" s="210"/>
      <c r="L79" s="208"/>
      <c r="M79" s="208"/>
      <c r="N79" s="208"/>
      <c r="O79" s="208"/>
      <c r="P79" s="208"/>
      <c r="Q79" s="209"/>
      <c r="R79" s="210"/>
      <c r="S79" s="208"/>
      <c r="T79" s="208"/>
      <c r="U79" s="208"/>
      <c r="V79" s="208"/>
      <c r="W79" s="208"/>
      <c r="X79" s="209"/>
      <c r="Y79" s="213"/>
      <c r="Z79" s="209"/>
      <c r="AA79" s="209"/>
      <c r="AB79" s="209"/>
      <c r="AC79" s="209"/>
      <c r="AD79" s="209"/>
      <c r="AE79" s="209"/>
      <c r="AF79" s="217"/>
      <c r="AG79" s="122"/>
      <c r="AH79" s="122"/>
      <c r="AI79" s="122"/>
      <c r="AJ79" s="122"/>
      <c r="AK79" s="122"/>
    </row>
    <row r="80" spans="1:37" ht="14.25" customHeight="1" x14ac:dyDescent="0.35">
      <c r="A80" s="216"/>
      <c r="B80" s="122"/>
      <c r="C80" s="122"/>
      <c r="D80" s="208"/>
      <c r="E80" s="208"/>
      <c r="F80" s="208"/>
      <c r="G80" s="208"/>
      <c r="H80" s="208"/>
      <c r="I80" s="208"/>
      <c r="J80" s="209"/>
      <c r="K80" s="210"/>
      <c r="L80" s="208"/>
      <c r="M80" s="208"/>
      <c r="N80" s="208"/>
      <c r="O80" s="208"/>
      <c r="P80" s="208"/>
      <c r="Q80" s="209"/>
      <c r="R80" s="210"/>
      <c r="S80" s="208"/>
      <c r="T80" s="208"/>
      <c r="U80" s="208"/>
      <c r="V80" s="208"/>
      <c r="W80" s="208"/>
      <c r="X80" s="209"/>
      <c r="Y80" s="213"/>
      <c r="Z80" s="209"/>
      <c r="AA80" s="209"/>
      <c r="AB80" s="209"/>
      <c r="AC80" s="209"/>
      <c r="AD80" s="209"/>
      <c r="AE80" s="209"/>
      <c r="AF80" s="217"/>
      <c r="AG80" s="122"/>
      <c r="AH80" s="122"/>
      <c r="AI80" s="122"/>
      <c r="AJ80" s="122"/>
      <c r="AK80" s="122"/>
    </row>
    <row r="81" spans="1:37" ht="14.25" customHeight="1" x14ac:dyDescent="0.35">
      <c r="A81" s="216"/>
      <c r="B81" s="122"/>
      <c r="C81" s="122"/>
      <c r="D81" s="208"/>
      <c r="E81" s="208"/>
      <c r="F81" s="208"/>
      <c r="G81" s="208"/>
      <c r="H81" s="208"/>
      <c r="I81" s="208"/>
      <c r="J81" s="209"/>
      <c r="K81" s="210"/>
      <c r="L81" s="208"/>
      <c r="M81" s="208"/>
      <c r="N81" s="208"/>
      <c r="O81" s="208"/>
      <c r="P81" s="208"/>
      <c r="Q81" s="209"/>
      <c r="R81" s="210"/>
      <c r="S81" s="208"/>
      <c r="T81" s="208"/>
      <c r="U81" s="208"/>
      <c r="V81" s="208"/>
      <c r="W81" s="208"/>
      <c r="X81" s="209"/>
      <c r="Y81" s="213"/>
      <c r="Z81" s="209"/>
      <c r="AA81" s="209"/>
      <c r="AB81" s="209"/>
      <c r="AC81" s="209"/>
      <c r="AD81" s="209"/>
      <c r="AE81" s="209"/>
      <c r="AF81" s="217"/>
      <c r="AG81" s="122"/>
      <c r="AH81" s="122"/>
      <c r="AI81" s="122"/>
      <c r="AJ81" s="122"/>
      <c r="AK81" s="122"/>
    </row>
    <row r="82" spans="1:37" ht="14.25" customHeight="1" x14ac:dyDescent="0.35">
      <c r="A82" s="216"/>
      <c r="B82" s="122"/>
      <c r="C82" s="122"/>
      <c r="D82" s="208"/>
      <c r="E82" s="208"/>
      <c r="F82" s="208"/>
      <c r="G82" s="208"/>
      <c r="H82" s="208"/>
      <c r="I82" s="208"/>
      <c r="J82" s="209"/>
      <c r="K82" s="210"/>
      <c r="L82" s="208"/>
      <c r="M82" s="208"/>
      <c r="N82" s="208"/>
      <c r="O82" s="208"/>
      <c r="P82" s="208"/>
      <c r="Q82" s="209"/>
      <c r="R82" s="210"/>
      <c r="S82" s="208"/>
      <c r="T82" s="208"/>
      <c r="U82" s="208"/>
      <c r="V82" s="208"/>
      <c r="W82" s="208"/>
      <c r="X82" s="209"/>
      <c r="Y82" s="213"/>
      <c r="Z82" s="209"/>
      <c r="AA82" s="209"/>
      <c r="AB82" s="209"/>
      <c r="AC82" s="209"/>
      <c r="AD82" s="209"/>
      <c r="AE82" s="209"/>
      <c r="AF82" s="217"/>
      <c r="AG82" s="122"/>
      <c r="AH82" s="122"/>
      <c r="AI82" s="122"/>
      <c r="AJ82" s="122"/>
      <c r="AK82" s="122"/>
    </row>
    <row r="83" spans="1:37" ht="14.25" customHeight="1" x14ac:dyDescent="0.35">
      <c r="A83" s="216"/>
      <c r="B83" s="122"/>
      <c r="C83" s="122"/>
      <c r="D83" s="208"/>
      <c r="E83" s="208"/>
      <c r="F83" s="208"/>
      <c r="G83" s="208"/>
      <c r="H83" s="208"/>
      <c r="I83" s="208"/>
      <c r="J83" s="209"/>
      <c r="K83" s="210"/>
      <c r="L83" s="208"/>
      <c r="M83" s="208"/>
      <c r="N83" s="208"/>
      <c r="O83" s="208"/>
      <c r="P83" s="208"/>
      <c r="Q83" s="209"/>
      <c r="R83" s="210"/>
      <c r="S83" s="208"/>
      <c r="T83" s="208"/>
      <c r="U83" s="208"/>
      <c r="V83" s="208"/>
      <c r="W83" s="208"/>
      <c r="X83" s="209"/>
      <c r="Y83" s="213"/>
      <c r="Z83" s="209"/>
      <c r="AA83" s="209"/>
      <c r="AB83" s="209"/>
      <c r="AC83" s="209"/>
      <c r="AD83" s="209"/>
      <c r="AE83" s="209"/>
      <c r="AF83" s="217"/>
      <c r="AG83" s="122"/>
      <c r="AH83" s="122"/>
      <c r="AI83" s="122"/>
      <c r="AJ83" s="122"/>
      <c r="AK83" s="122"/>
    </row>
    <row r="84" spans="1:37" ht="14.25" customHeight="1" x14ac:dyDescent="0.35">
      <c r="A84" s="216"/>
      <c r="B84" s="122"/>
      <c r="C84" s="122"/>
      <c r="D84" s="208"/>
      <c r="E84" s="208"/>
      <c r="F84" s="208"/>
      <c r="G84" s="208"/>
      <c r="H84" s="208"/>
      <c r="I84" s="208"/>
      <c r="J84" s="209"/>
      <c r="K84" s="210"/>
      <c r="L84" s="208"/>
      <c r="M84" s="208"/>
      <c r="N84" s="208"/>
      <c r="O84" s="208"/>
      <c r="P84" s="208"/>
      <c r="Q84" s="209"/>
      <c r="R84" s="210"/>
      <c r="S84" s="208"/>
      <c r="T84" s="208"/>
      <c r="U84" s="208"/>
      <c r="V84" s="208"/>
      <c r="W84" s="208"/>
      <c r="X84" s="209"/>
      <c r="Y84" s="213"/>
      <c r="Z84" s="209"/>
      <c r="AA84" s="209"/>
      <c r="AB84" s="209"/>
      <c r="AC84" s="209"/>
      <c r="AD84" s="209"/>
      <c r="AE84" s="209"/>
      <c r="AF84" s="217"/>
      <c r="AG84" s="122"/>
      <c r="AH84" s="122"/>
      <c r="AI84" s="122"/>
      <c r="AJ84" s="122"/>
      <c r="AK84" s="122"/>
    </row>
    <row r="85" spans="1:37" ht="14.25" customHeight="1" x14ac:dyDescent="0.35">
      <c r="A85" s="216"/>
      <c r="B85" s="122"/>
      <c r="C85" s="122"/>
      <c r="D85" s="208"/>
      <c r="E85" s="208"/>
      <c r="F85" s="208"/>
      <c r="G85" s="208"/>
      <c r="H85" s="208"/>
      <c r="I85" s="208"/>
      <c r="J85" s="209"/>
      <c r="K85" s="210"/>
      <c r="L85" s="208"/>
      <c r="M85" s="208"/>
      <c r="N85" s="208"/>
      <c r="O85" s="208"/>
      <c r="P85" s="208"/>
      <c r="Q85" s="209"/>
      <c r="R85" s="210"/>
      <c r="S85" s="208"/>
      <c r="T85" s="208"/>
      <c r="U85" s="208"/>
      <c r="V85" s="208"/>
      <c r="W85" s="208"/>
      <c r="X85" s="209"/>
      <c r="Y85" s="213"/>
      <c r="Z85" s="209"/>
      <c r="AA85" s="209"/>
      <c r="AB85" s="209"/>
      <c r="AC85" s="209"/>
      <c r="AD85" s="209"/>
      <c r="AE85" s="209"/>
      <c r="AF85" s="217"/>
      <c r="AG85" s="122"/>
      <c r="AH85" s="122"/>
      <c r="AI85" s="122"/>
      <c r="AJ85" s="122"/>
      <c r="AK85" s="122"/>
    </row>
    <row r="86" spans="1:37" ht="14.25" customHeight="1" x14ac:dyDescent="0.35">
      <c r="A86" s="216"/>
      <c r="B86" s="122"/>
      <c r="C86" s="122"/>
      <c r="D86" s="208"/>
      <c r="E86" s="208"/>
      <c r="F86" s="208"/>
      <c r="G86" s="208"/>
      <c r="H86" s="208"/>
      <c r="I86" s="208"/>
      <c r="J86" s="209"/>
      <c r="K86" s="210"/>
      <c r="L86" s="208"/>
      <c r="M86" s="208"/>
      <c r="N86" s="208"/>
      <c r="O86" s="208"/>
      <c r="P86" s="208"/>
      <c r="Q86" s="209"/>
      <c r="R86" s="210"/>
      <c r="S86" s="208"/>
      <c r="T86" s="208"/>
      <c r="U86" s="208"/>
      <c r="V86" s="208"/>
      <c r="W86" s="208"/>
      <c r="X86" s="209"/>
      <c r="Y86" s="213"/>
      <c r="Z86" s="209"/>
      <c r="AA86" s="209"/>
      <c r="AB86" s="209"/>
      <c r="AC86" s="209"/>
      <c r="AD86" s="209"/>
      <c r="AE86" s="209"/>
      <c r="AF86" s="217"/>
      <c r="AG86" s="122"/>
      <c r="AH86" s="122"/>
      <c r="AI86" s="122"/>
      <c r="AJ86" s="122"/>
      <c r="AK86" s="122"/>
    </row>
    <row r="87" spans="1:37" ht="14.25" customHeight="1" x14ac:dyDescent="0.35">
      <c r="A87" s="216"/>
      <c r="B87" s="122"/>
      <c r="C87" s="122"/>
      <c r="D87" s="208"/>
      <c r="E87" s="208"/>
      <c r="F87" s="208"/>
      <c r="G87" s="208"/>
      <c r="H87" s="208"/>
      <c r="I87" s="208"/>
      <c r="J87" s="209"/>
      <c r="K87" s="210"/>
      <c r="L87" s="208"/>
      <c r="M87" s="208"/>
      <c r="N87" s="208"/>
      <c r="O87" s="208"/>
      <c r="P87" s="208"/>
      <c r="Q87" s="209"/>
      <c r="R87" s="210"/>
      <c r="S87" s="208"/>
      <c r="T87" s="208"/>
      <c r="U87" s="208"/>
      <c r="V87" s="208"/>
      <c r="W87" s="208"/>
      <c r="X87" s="209"/>
      <c r="Y87" s="213"/>
      <c r="Z87" s="209"/>
      <c r="AA87" s="209"/>
      <c r="AB87" s="209"/>
      <c r="AC87" s="209"/>
      <c r="AD87" s="209"/>
      <c r="AE87" s="209"/>
      <c r="AF87" s="217"/>
      <c r="AG87" s="122"/>
      <c r="AH87" s="122"/>
      <c r="AI87" s="122"/>
      <c r="AJ87" s="122"/>
      <c r="AK87" s="122"/>
    </row>
    <row r="88" spans="1:37" ht="14.25" customHeight="1" x14ac:dyDescent="0.35">
      <c r="A88" s="216"/>
      <c r="B88" s="122"/>
      <c r="C88" s="122"/>
      <c r="D88" s="208"/>
      <c r="E88" s="208"/>
      <c r="F88" s="208"/>
      <c r="G88" s="208"/>
      <c r="H88" s="208"/>
      <c r="I88" s="208"/>
      <c r="J88" s="209"/>
      <c r="K88" s="210"/>
      <c r="L88" s="208"/>
      <c r="M88" s="208"/>
      <c r="N88" s="208"/>
      <c r="O88" s="208"/>
      <c r="P88" s="208"/>
      <c r="Q88" s="209"/>
      <c r="R88" s="210"/>
      <c r="S88" s="208"/>
      <c r="T88" s="208"/>
      <c r="U88" s="208"/>
      <c r="V88" s="208"/>
      <c r="W88" s="208"/>
      <c r="X88" s="209"/>
      <c r="Y88" s="213"/>
      <c r="Z88" s="209"/>
      <c r="AA88" s="209"/>
      <c r="AB88" s="209"/>
      <c r="AC88" s="209"/>
      <c r="AD88" s="209"/>
      <c r="AE88" s="209"/>
      <c r="AF88" s="217"/>
      <c r="AG88" s="122"/>
      <c r="AH88" s="122"/>
      <c r="AI88" s="122"/>
      <c r="AJ88" s="122"/>
      <c r="AK88" s="122"/>
    </row>
    <row r="89" spans="1:37" ht="14.25" customHeight="1" x14ac:dyDescent="0.35">
      <c r="A89" s="216"/>
      <c r="B89" s="122"/>
      <c r="C89" s="122"/>
      <c r="D89" s="208"/>
      <c r="E89" s="208"/>
      <c r="F89" s="208"/>
      <c r="G89" s="208"/>
      <c r="H89" s="208"/>
      <c r="I89" s="208"/>
      <c r="J89" s="209"/>
      <c r="K89" s="210"/>
      <c r="L89" s="208"/>
      <c r="M89" s="208"/>
      <c r="N89" s="208"/>
      <c r="O89" s="208"/>
      <c r="P89" s="208"/>
      <c r="Q89" s="209"/>
      <c r="R89" s="210"/>
      <c r="S89" s="208"/>
      <c r="T89" s="208"/>
      <c r="U89" s="208"/>
      <c r="V89" s="208"/>
      <c r="W89" s="208"/>
      <c r="X89" s="209"/>
      <c r="Y89" s="213"/>
      <c r="Z89" s="209"/>
      <c r="AA89" s="209"/>
      <c r="AB89" s="209"/>
      <c r="AC89" s="209"/>
      <c r="AD89" s="209"/>
      <c r="AE89" s="209"/>
      <c r="AF89" s="217"/>
      <c r="AG89" s="122"/>
      <c r="AH89" s="122"/>
      <c r="AI89" s="122"/>
      <c r="AJ89" s="122"/>
      <c r="AK89" s="122"/>
    </row>
    <row r="90" spans="1:37" ht="14.25" customHeight="1" x14ac:dyDescent="0.35">
      <c r="A90" s="216"/>
      <c r="B90" s="122"/>
      <c r="C90" s="122"/>
      <c r="D90" s="208"/>
      <c r="E90" s="208"/>
      <c r="F90" s="208"/>
      <c r="G90" s="208"/>
      <c r="H90" s="208"/>
      <c r="I90" s="208"/>
      <c r="J90" s="209"/>
      <c r="K90" s="210"/>
      <c r="L90" s="208"/>
      <c r="M90" s="208"/>
      <c r="N90" s="208"/>
      <c r="O90" s="208"/>
      <c r="P90" s="208"/>
      <c r="Q90" s="209"/>
      <c r="R90" s="210"/>
      <c r="S90" s="208"/>
      <c r="T90" s="208"/>
      <c r="U90" s="208"/>
      <c r="V90" s="208"/>
      <c r="W90" s="208"/>
      <c r="X90" s="209"/>
      <c r="Y90" s="213"/>
      <c r="Z90" s="209"/>
      <c r="AA90" s="209"/>
      <c r="AB90" s="209"/>
      <c r="AC90" s="209"/>
      <c r="AD90" s="209"/>
      <c r="AE90" s="209"/>
      <c r="AF90" s="217"/>
      <c r="AG90" s="122"/>
      <c r="AH90" s="122"/>
      <c r="AI90" s="122"/>
      <c r="AJ90" s="122"/>
      <c r="AK90" s="122"/>
    </row>
    <row r="91" spans="1:37" ht="14.25" customHeight="1" x14ac:dyDescent="0.35">
      <c r="A91" s="216"/>
      <c r="B91" s="122"/>
      <c r="C91" s="122"/>
      <c r="D91" s="208"/>
      <c r="E91" s="208"/>
      <c r="F91" s="208"/>
      <c r="G91" s="208"/>
      <c r="H91" s="208"/>
      <c r="I91" s="208"/>
      <c r="J91" s="209"/>
      <c r="K91" s="210"/>
      <c r="L91" s="208"/>
      <c r="M91" s="208"/>
      <c r="N91" s="208"/>
      <c r="O91" s="208"/>
      <c r="P91" s="208"/>
      <c r="Q91" s="209"/>
      <c r="R91" s="210"/>
      <c r="S91" s="208"/>
      <c r="T91" s="208"/>
      <c r="U91" s="208"/>
      <c r="V91" s="208"/>
      <c r="W91" s="208"/>
      <c r="X91" s="209"/>
      <c r="Y91" s="213"/>
      <c r="Z91" s="209"/>
      <c r="AA91" s="209"/>
      <c r="AB91" s="209"/>
      <c r="AC91" s="209"/>
      <c r="AD91" s="209"/>
      <c r="AE91" s="209"/>
      <c r="AF91" s="217"/>
      <c r="AG91" s="122"/>
      <c r="AH91" s="122"/>
      <c r="AI91" s="122"/>
      <c r="AJ91" s="122"/>
      <c r="AK91" s="122"/>
    </row>
    <row r="92" spans="1:37" ht="14.25" customHeight="1" x14ac:dyDescent="0.35">
      <c r="A92" s="216"/>
      <c r="B92" s="122"/>
      <c r="C92" s="122"/>
      <c r="D92" s="208"/>
      <c r="E92" s="208"/>
      <c r="F92" s="208"/>
      <c r="G92" s="208"/>
      <c r="H92" s="208"/>
      <c r="I92" s="208"/>
      <c r="J92" s="209"/>
      <c r="K92" s="210"/>
      <c r="L92" s="208"/>
      <c r="M92" s="208"/>
      <c r="N92" s="208"/>
      <c r="O92" s="208"/>
      <c r="P92" s="208"/>
      <c r="Q92" s="209"/>
      <c r="R92" s="210"/>
      <c r="S92" s="208"/>
      <c r="T92" s="208"/>
      <c r="U92" s="208"/>
      <c r="V92" s="208"/>
      <c r="W92" s="208"/>
      <c r="X92" s="209"/>
      <c r="Y92" s="213"/>
      <c r="Z92" s="209"/>
      <c r="AA92" s="209"/>
      <c r="AB92" s="209"/>
      <c r="AC92" s="209"/>
      <c r="AD92" s="209"/>
      <c r="AE92" s="209"/>
      <c r="AF92" s="217"/>
      <c r="AG92" s="122"/>
      <c r="AH92" s="122"/>
      <c r="AI92" s="122"/>
      <c r="AJ92" s="122"/>
      <c r="AK92" s="122"/>
    </row>
    <row r="93" spans="1:37" ht="14.25" customHeight="1" x14ac:dyDescent="0.35">
      <c r="A93" s="216"/>
      <c r="B93" s="122"/>
      <c r="C93" s="122"/>
      <c r="D93" s="208"/>
      <c r="E93" s="208"/>
      <c r="F93" s="208"/>
      <c r="G93" s="208"/>
      <c r="H93" s="208"/>
      <c r="I93" s="208"/>
      <c r="J93" s="209"/>
      <c r="K93" s="210"/>
      <c r="L93" s="208"/>
      <c r="M93" s="208"/>
      <c r="N93" s="208"/>
      <c r="O93" s="208"/>
      <c r="P93" s="208"/>
      <c r="Q93" s="209"/>
      <c r="R93" s="210"/>
      <c r="S93" s="208"/>
      <c r="T93" s="208"/>
      <c r="U93" s="208"/>
      <c r="V93" s="208"/>
      <c r="W93" s="208"/>
      <c r="X93" s="209"/>
      <c r="Y93" s="213"/>
      <c r="Z93" s="209"/>
      <c r="AA93" s="209"/>
      <c r="AB93" s="209"/>
      <c r="AC93" s="209"/>
      <c r="AD93" s="209"/>
      <c r="AE93" s="209"/>
      <c r="AF93" s="217"/>
      <c r="AG93" s="122"/>
      <c r="AH93" s="122"/>
      <c r="AI93" s="122"/>
      <c r="AJ93" s="122"/>
      <c r="AK93" s="122"/>
    </row>
    <row r="94" spans="1:37" ht="14.25" customHeight="1" x14ac:dyDescent="0.35">
      <c r="A94" s="216"/>
      <c r="B94" s="122"/>
      <c r="C94" s="122"/>
      <c r="D94" s="208"/>
      <c r="E94" s="208"/>
      <c r="F94" s="208"/>
      <c r="G94" s="208"/>
      <c r="H94" s="208"/>
      <c r="I94" s="208"/>
      <c r="J94" s="209"/>
      <c r="K94" s="210"/>
      <c r="L94" s="208"/>
      <c r="M94" s="208"/>
      <c r="N94" s="208"/>
      <c r="O94" s="208"/>
      <c r="P94" s="208"/>
      <c r="Q94" s="209"/>
      <c r="R94" s="210"/>
      <c r="S94" s="208"/>
      <c r="T94" s="208"/>
      <c r="U94" s="208"/>
      <c r="V94" s="208"/>
      <c r="W94" s="208"/>
      <c r="X94" s="209"/>
      <c r="Y94" s="213"/>
      <c r="Z94" s="209"/>
      <c r="AA94" s="209"/>
      <c r="AB94" s="209"/>
      <c r="AC94" s="209"/>
      <c r="AD94" s="209"/>
      <c r="AE94" s="209"/>
      <c r="AF94" s="217"/>
      <c r="AG94" s="122"/>
      <c r="AH94" s="122"/>
      <c r="AI94" s="122"/>
      <c r="AJ94" s="122"/>
      <c r="AK94" s="122"/>
    </row>
    <row r="95" spans="1:37" ht="14.25" customHeight="1" x14ac:dyDescent="0.35">
      <c r="A95" s="216"/>
      <c r="B95" s="122"/>
      <c r="C95" s="122"/>
      <c r="D95" s="208"/>
      <c r="E95" s="208"/>
      <c r="F95" s="208"/>
      <c r="G95" s="208"/>
      <c r="H95" s="208"/>
      <c r="I95" s="208"/>
      <c r="J95" s="209"/>
      <c r="K95" s="210"/>
      <c r="L95" s="208"/>
      <c r="M95" s="208"/>
      <c r="N95" s="208"/>
      <c r="O95" s="208"/>
      <c r="P95" s="208"/>
      <c r="Q95" s="209"/>
      <c r="R95" s="210"/>
      <c r="S95" s="208"/>
      <c r="T95" s="208"/>
      <c r="U95" s="208"/>
      <c r="V95" s="208"/>
      <c r="W95" s="208"/>
      <c r="X95" s="209"/>
      <c r="Y95" s="213"/>
      <c r="Z95" s="209"/>
      <c r="AA95" s="209"/>
      <c r="AB95" s="209"/>
      <c r="AC95" s="209"/>
      <c r="AD95" s="209"/>
      <c r="AE95" s="209"/>
      <c r="AF95" s="217"/>
      <c r="AG95" s="122"/>
      <c r="AH95" s="122"/>
      <c r="AI95" s="122"/>
      <c r="AJ95" s="122"/>
      <c r="AK95" s="122"/>
    </row>
    <row r="96" spans="1:37" ht="14.25" customHeight="1" x14ac:dyDescent="0.35">
      <c r="A96" s="216"/>
      <c r="B96" s="122"/>
      <c r="C96" s="122"/>
      <c r="D96" s="208"/>
      <c r="E96" s="208"/>
      <c r="F96" s="208"/>
      <c r="G96" s="208"/>
      <c r="H96" s="208"/>
      <c r="I96" s="208"/>
      <c r="J96" s="209"/>
      <c r="K96" s="210"/>
      <c r="L96" s="208"/>
      <c r="M96" s="208"/>
      <c r="N96" s="208"/>
      <c r="O96" s="208"/>
      <c r="P96" s="208"/>
      <c r="Q96" s="209"/>
      <c r="R96" s="210"/>
      <c r="S96" s="208"/>
      <c r="T96" s="208"/>
      <c r="U96" s="208"/>
      <c r="V96" s="208"/>
      <c r="W96" s="208"/>
      <c r="X96" s="209"/>
      <c r="Y96" s="213"/>
      <c r="Z96" s="209"/>
      <c r="AA96" s="209"/>
      <c r="AB96" s="209"/>
      <c r="AC96" s="209"/>
      <c r="AD96" s="209"/>
      <c r="AE96" s="209"/>
      <c r="AF96" s="217"/>
      <c r="AG96" s="122"/>
      <c r="AH96" s="122"/>
      <c r="AI96" s="122"/>
      <c r="AJ96" s="122"/>
      <c r="AK96" s="122"/>
    </row>
    <row r="97" spans="1:37" ht="14.25" customHeight="1" x14ac:dyDescent="0.35">
      <c r="A97" s="216"/>
      <c r="B97" s="122"/>
      <c r="C97" s="122"/>
      <c r="D97" s="208"/>
      <c r="E97" s="208"/>
      <c r="F97" s="208"/>
      <c r="G97" s="208"/>
      <c r="H97" s="208"/>
      <c r="I97" s="208"/>
      <c r="J97" s="209"/>
      <c r="K97" s="210"/>
      <c r="L97" s="208"/>
      <c r="M97" s="208"/>
      <c r="N97" s="208"/>
      <c r="O97" s="208"/>
      <c r="P97" s="208"/>
      <c r="Q97" s="209"/>
      <c r="R97" s="210"/>
      <c r="S97" s="208"/>
      <c r="T97" s="208"/>
      <c r="U97" s="208"/>
      <c r="V97" s="208"/>
      <c r="W97" s="208"/>
      <c r="X97" s="209"/>
      <c r="Y97" s="213"/>
      <c r="Z97" s="209"/>
      <c r="AA97" s="209"/>
      <c r="AB97" s="209"/>
      <c r="AC97" s="209"/>
      <c r="AD97" s="209"/>
      <c r="AE97" s="209"/>
      <c r="AF97" s="217"/>
      <c r="AG97" s="122"/>
      <c r="AH97" s="122"/>
      <c r="AI97" s="122"/>
      <c r="AJ97" s="122"/>
      <c r="AK97" s="122"/>
    </row>
    <row r="98" spans="1:37" ht="14.25" customHeight="1" x14ac:dyDescent="0.35">
      <c r="A98" s="216"/>
      <c r="B98" s="122"/>
      <c r="C98" s="122"/>
      <c r="D98" s="208"/>
      <c r="E98" s="208"/>
      <c r="F98" s="208"/>
      <c r="G98" s="208"/>
      <c r="H98" s="208"/>
      <c r="I98" s="208"/>
      <c r="J98" s="209"/>
      <c r="K98" s="210"/>
      <c r="L98" s="208"/>
      <c r="M98" s="208"/>
      <c r="N98" s="208"/>
      <c r="O98" s="208"/>
      <c r="P98" s="208"/>
      <c r="Q98" s="209"/>
      <c r="R98" s="210"/>
      <c r="S98" s="208"/>
      <c r="T98" s="208"/>
      <c r="U98" s="208"/>
      <c r="V98" s="208"/>
      <c r="W98" s="208"/>
      <c r="X98" s="209"/>
      <c r="Y98" s="213"/>
      <c r="Z98" s="209"/>
      <c r="AA98" s="209"/>
      <c r="AB98" s="209"/>
      <c r="AC98" s="209"/>
      <c r="AD98" s="209"/>
      <c r="AE98" s="209"/>
      <c r="AF98" s="217"/>
      <c r="AG98" s="122"/>
      <c r="AH98" s="122"/>
      <c r="AI98" s="122"/>
      <c r="AJ98" s="122"/>
      <c r="AK98" s="122"/>
    </row>
    <row r="99" spans="1:37" ht="14.25" customHeight="1" x14ac:dyDescent="0.35">
      <c r="A99" s="216"/>
      <c r="B99" s="122"/>
      <c r="C99" s="122"/>
      <c r="D99" s="208"/>
      <c r="E99" s="208"/>
      <c r="F99" s="208"/>
      <c r="G99" s="208"/>
      <c r="H99" s="208"/>
      <c r="I99" s="208"/>
      <c r="J99" s="209"/>
      <c r="K99" s="210"/>
      <c r="L99" s="208"/>
      <c r="M99" s="208"/>
      <c r="N99" s="208"/>
      <c r="O99" s="208"/>
      <c r="P99" s="208"/>
      <c r="Q99" s="209"/>
      <c r="R99" s="210"/>
      <c r="S99" s="208"/>
      <c r="T99" s="208"/>
      <c r="U99" s="208"/>
      <c r="V99" s="208"/>
      <c r="W99" s="208"/>
      <c r="X99" s="209"/>
      <c r="Y99" s="213"/>
      <c r="Z99" s="209"/>
      <c r="AA99" s="209"/>
      <c r="AB99" s="209"/>
      <c r="AC99" s="209"/>
      <c r="AD99" s="209"/>
      <c r="AE99" s="209"/>
      <c r="AF99" s="217"/>
      <c r="AG99" s="122"/>
      <c r="AH99" s="122"/>
      <c r="AI99" s="122"/>
      <c r="AJ99" s="122"/>
      <c r="AK99" s="122"/>
    </row>
    <row r="100" spans="1:37" ht="14.25" customHeight="1" x14ac:dyDescent="0.35">
      <c r="A100" s="216"/>
      <c r="B100" s="122"/>
      <c r="C100" s="122"/>
      <c r="D100" s="208"/>
      <c r="E100" s="208"/>
      <c r="F100" s="208"/>
      <c r="G100" s="208"/>
      <c r="H100" s="208"/>
      <c r="I100" s="208"/>
      <c r="J100" s="209"/>
      <c r="K100" s="210"/>
      <c r="L100" s="208"/>
      <c r="M100" s="208"/>
      <c r="N100" s="208"/>
      <c r="O100" s="208"/>
      <c r="P100" s="208"/>
      <c r="Q100" s="209"/>
      <c r="R100" s="210"/>
      <c r="S100" s="208"/>
      <c r="T100" s="208"/>
      <c r="U100" s="208"/>
      <c r="V100" s="208"/>
      <c r="W100" s="208"/>
      <c r="X100" s="209"/>
      <c r="Y100" s="213"/>
      <c r="Z100" s="209"/>
      <c r="AA100" s="209"/>
      <c r="AB100" s="209"/>
      <c r="AC100" s="209"/>
      <c r="AD100" s="209"/>
      <c r="AE100" s="209"/>
      <c r="AF100" s="217"/>
      <c r="AG100" s="122"/>
      <c r="AH100" s="122"/>
      <c r="AI100" s="122"/>
      <c r="AJ100" s="122"/>
      <c r="AK100" s="122"/>
    </row>
    <row r="101" spans="1:37" ht="14.25" customHeight="1" x14ac:dyDescent="0.35">
      <c r="A101" s="216"/>
      <c r="B101" s="122"/>
      <c r="C101" s="122"/>
      <c r="D101" s="208"/>
      <c r="E101" s="208"/>
      <c r="F101" s="208"/>
      <c r="G101" s="208"/>
      <c r="H101" s="208"/>
      <c r="I101" s="208"/>
      <c r="J101" s="209"/>
      <c r="K101" s="210"/>
      <c r="L101" s="208"/>
      <c r="M101" s="208"/>
      <c r="N101" s="208"/>
      <c r="O101" s="208"/>
      <c r="P101" s="208"/>
      <c r="Q101" s="209"/>
      <c r="R101" s="210"/>
      <c r="S101" s="208"/>
      <c r="T101" s="208"/>
      <c r="U101" s="208"/>
      <c r="V101" s="208"/>
      <c r="W101" s="208"/>
      <c r="X101" s="209"/>
      <c r="Y101" s="213"/>
      <c r="Z101" s="209"/>
      <c r="AA101" s="209"/>
      <c r="AB101" s="209"/>
      <c r="AC101" s="209"/>
      <c r="AD101" s="209"/>
      <c r="AE101" s="209"/>
      <c r="AF101" s="217"/>
      <c r="AG101" s="122"/>
      <c r="AH101" s="122"/>
      <c r="AI101" s="122"/>
      <c r="AJ101" s="122"/>
      <c r="AK101" s="122"/>
    </row>
    <row r="102" spans="1:37" ht="14.25" customHeight="1" x14ac:dyDescent="0.35">
      <c r="A102" s="216"/>
      <c r="B102" s="122"/>
      <c r="C102" s="122"/>
      <c r="D102" s="208"/>
      <c r="E102" s="208"/>
      <c r="F102" s="208"/>
      <c r="G102" s="208"/>
      <c r="H102" s="208"/>
      <c r="I102" s="208"/>
      <c r="J102" s="209"/>
      <c r="K102" s="210"/>
      <c r="L102" s="208"/>
      <c r="M102" s="208"/>
      <c r="N102" s="208"/>
      <c r="O102" s="208"/>
      <c r="P102" s="208"/>
      <c r="Q102" s="209"/>
      <c r="R102" s="210"/>
      <c r="S102" s="208"/>
      <c r="T102" s="208"/>
      <c r="U102" s="208"/>
      <c r="V102" s="208"/>
      <c r="W102" s="208"/>
      <c r="X102" s="209"/>
      <c r="Y102" s="213"/>
      <c r="Z102" s="209"/>
      <c r="AA102" s="209"/>
      <c r="AB102" s="209"/>
      <c r="AC102" s="209"/>
      <c r="AD102" s="209"/>
      <c r="AE102" s="209"/>
      <c r="AF102" s="217"/>
      <c r="AG102" s="122"/>
      <c r="AH102" s="122"/>
      <c r="AI102" s="122"/>
      <c r="AJ102" s="122"/>
      <c r="AK102" s="122"/>
    </row>
    <row r="103" spans="1:37" ht="14.25" customHeight="1" x14ac:dyDescent="0.35">
      <c r="A103" s="216"/>
      <c r="B103" s="122"/>
      <c r="C103" s="122"/>
      <c r="D103" s="208"/>
      <c r="E103" s="208"/>
      <c r="F103" s="208"/>
      <c r="G103" s="208"/>
      <c r="H103" s="208"/>
      <c r="I103" s="208"/>
      <c r="J103" s="209"/>
      <c r="K103" s="210"/>
      <c r="L103" s="208"/>
      <c r="M103" s="208"/>
      <c r="N103" s="208"/>
      <c r="O103" s="208"/>
      <c r="P103" s="208"/>
      <c r="Q103" s="209"/>
      <c r="R103" s="210"/>
      <c r="S103" s="208"/>
      <c r="T103" s="208"/>
      <c r="U103" s="208"/>
      <c r="V103" s="208"/>
      <c r="W103" s="208"/>
      <c r="X103" s="209"/>
      <c r="Y103" s="213"/>
      <c r="Z103" s="209"/>
      <c r="AA103" s="209"/>
      <c r="AB103" s="209"/>
      <c r="AC103" s="209"/>
      <c r="AD103" s="209"/>
      <c r="AE103" s="209"/>
      <c r="AF103" s="217"/>
      <c r="AG103" s="122"/>
      <c r="AH103" s="122"/>
      <c r="AI103" s="122"/>
      <c r="AJ103" s="122"/>
      <c r="AK103" s="122"/>
    </row>
    <row r="104" spans="1:37" ht="14.25" customHeight="1" x14ac:dyDescent="0.35">
      <c r="A104" s="216"/>
      <c r="B104" s="122"/>
      <c r="C104" s="122"/>
      <c r="D104" s="208"/>
      <c r="E104" s="208"/>
      <c r="F104" s="208"/>
      <c r="G104" s="208"/>
      <c r="H104" s="208"/>
      <c r="I104" s="208"/>
      <c r="J104" s="209"/>
      <c r="K104" s="210"/>
      <c r="L104" s="208"/>
      <c r="M104" s="208"/>
      <c r="N104" s="208"/>
      <c r="O104" s="208"/>
      <c r="P104" s="208"/>
      <c r="Q104" s="209"/>
      <c r="R104" s="210"/>
      <c r="S104" s="208"/>
      <c r="T104" s="208"/>
      <c r="U104" s="208"/>
      <c r="V104" s="208"/>
      <c r="W104" s="208"/>
      <c r="X104" s="209"/>
      <c r="Y104" s="213"/>
      <c r="Z104" s="209"/>
      <c r="AA104" s="209"/>
      <c r="AB104" s="209"/>
      <c r="AC104" s="209"/>
      <c r="AD104" s="209"/>
      <c r="AE104" s="209"/>
      <c r="AF104" s="217"/>
      <c r="AG104" s="122"/>
      <c r="AH104" s="122"/>
      <c r="AI104" s="122"/>
      <c r="AJ104" s="122"/>
      <c r="AK104" s="122"/>
    </row>
    <row r="105" spans="1:37" ht="14.25" customHeight="1" x14ac:dyDescent="0.35">
      <c r="A105" s="216"/>
      <c r="B105" s="122"/>
      <c r="C105" s="122"/>
      <c r="D105" s="208"/>
      <c r="E105" s="208"/>
      <c r="F105" s="208"/>
      <c r="G105" s="208"/>
      <c r="H105" s="208"/>
      <c r="I105" s="208"/>
      <c r="J105" s="209"/>
      <c r="K105" s="210"/>
      <c r="L105" s="208"/>
      <c r="M105" s="208"/>
      <c r="N105" s="208"/>
      <c r="O105" s="208"/>
      <c r="P105" s="208"/>
      <c r="Q105" s="209"/>
      <c r="R105" s="210"/>
      <c r="S105" s="208"/>
      <c r="T105" s="208"/>
      <c r="U105" s="208"/>
      <c r="V105" s="208"/>
      <c r="W105" s="208"/>
      <c r="X105" s="209"/>
      <c r="Y105" s="213"/>
      <c r="Z105" s="209"/>
      <c r="AA105" s="209"/>
      <c r="AB105" s="209"/>
      <c r="AC105" s="209"/>
      <c r="AD105" s="209"/>
      <c r="AE105" s="209"/>
      <c r="AF105" s="217"/>
      <c r="AG105" s="122"/>
      <c r="AH105" s="122"/>
      <c r="AI105" s="122"/>
      <c r="AJ105" s="122"/>
      <c r="AK105" s="122"/>
    </row>
    <row r="106" spans="1:37" ht="14.25" customHeight="1" x14ac:dyDescent="0.35">
      <c r="A106" s="216"/>
      <c r="B106" s="122"/>
      <c r="C106" s="122"/>
      <c r="D106" s="208"/>
      <c r="E106" s="208"/>
      <c r="F106" s="208"/>
      <c r="G106" s="208"/>
      <c r="H106" s="208"/>
      <c r="I106" s="208"/>
      <c r="J106" s="209"/>
      <c r="K106" s="210"/>
      <c r="L106" s="208"/>
      <c r="M106" s="208"/>
      <c r="N106" s="208"/>
      <c r="O106" s="208"/>
      <c r="P106" s="208"/>
      <c r="Q106" s="209"/>
      <c r="R106" s="210"/>
      <c r="S106" s="208"/>
      <c r="T106" s="208"/>
      <c r="U106" s="208"/>
      <c r="V106" s="208"/>
      <c r="W106" s="208"/>
      <c r="X106" s="209"/>
      <c r="Y106" s="213"/>
      <c r="Z106" s="209"/>
      <c r="AA106" s="209"/>
      <c r="AB106" s="209"/>
      <c r="AC106" s="209"/>
      <c r="AD106" s="209"/>
      <c r="AE106" s="209"/>
      <c r="AF106" s="217"/>
      <c r="AG106" s="122"/>
      <c r="AH106" s="122"/>
      <c r="AI106" s="122"/>
      <c r="AJ106" s="122"/>
      <c r="AK106" s="122"/>
    </row>
    <row r="107" spans="1:37" ht="14.25" customHeight="1" x14ac:dyDescent="0.35">
      <c r="A107" s="216"/>
      <c r="B107" s="122"/>
      <c r="C107" s="122"/>
      <c r="D107" s="208"/>
      <c r="E107" s="208"/>
      <c r="F107" s="208"/>
      <c r="G107" s="208"/>
      <c r="H107" s="208"/>
      <c r="I107" s="208"/>
      <c r="J107" s="209"/>
      <c r="K107" s="210"/>
      <c r="L107" s="208"/>
      <c r="M107" s="208"/>
      <c r="N107" s="208"/>
      <c r="O107" s="208"/>
      <c r="P107" s="208"/>
      <c r="Q107" s="209"/>
      <c r="R107" s="210"/>
      <c r="S107" s="208"/>
      <c r="T107" s="208"/>
      <c r="U107" s="208"/>
      <c r="V107" s="208"/>
      <c r="W107" s="208"/>
      <c r="X107" s="209"/>
      <c r="Y107" s="213"/>
      <c r="Z107" s="209"/>
      <c r="AA107" s="209"/>
      <c r="AB107" s="209"/>
      <c r="AC107" s="209"/>
      <c r="AD107" s="209"/>
      <c r="AE107" s="209"/>
      <c r="AF107" s="217"/>
      <c r="AG107" s="122"/>
      <c r="AH107" s="122"/>
      <c r="AI107" s="122"/>
      <c r="AJ107" s="122"/>
      <c r="AK107" s="122"/>
    </row>
    <row r="108" spans="1:37" ht="14.25" customHeight="1" x14ac:dyDescent="0.35">
      <c r="A108" s="216"/>
      <c r="B108" s="122"/>
      <c r="C108" s="122"/>
      <c r="D108" s="208"/>
      <c r="E108" s="208"/>
      <c r="F108" s="208"/>
      <c r="G108" s="208"/>
      <c r="H108" s="208"/>
      <c r="I108" s="208"/>
      <c r="J108" s="209"/>
      <c r="K108" s="210"/>
      <c r="L108" s="208"/>
      <c r="M108" s="208"/>
      <c r="N108" s="208"/>
      <c r="O108" s="208"/>
      <c r="P108" s="208"/>
      <c r="Q108" s="209"/>
      <c r="R108" s="210"/>
      <c r="S108" s="208"/>
      <c r="T108" s="208"/>
      <c r="U108" s="208"/>
      <c r="V108" s="208"/>
      <c r="W108" s="208"/>
      <c r="X108" s="209"/>
      <c r="Y108" s="213"/>
      <c r="Z108" s="209"/>
      <c r="AA108" s="209"/>
      <c r="AB108" s="209"/>
      <c r="AC108" s="209"/>
      <c r="AD108" s="209"/>
      <c r="AE108" s="209"/>
      <c r="AF108" s="217"/>
      <c r="AG108" s="122"/>
      <c r="AH108" s="122"/>
      <c r="AI108" s="122"/>
      <c r="AJ108" s="122"/>
      <c r="AK108" s="122"/>
    </row>
    <row r="109" spans="1:37" ht="14.25" customHeight="1" x14ac:dyDescent="0.35">
      <c r="A109" s="216"/>
      <c r="B109" s="122"/>
      <c r="C109" s="122"/>
      <c r="D109" s="208"/>
      <c r="E109" s="208"/>
      <c r="F109" s="208"/>
      <c r="G109" s="208"/>
      <c r="H109" s="208"/>
      <c r="I109" s="208"/>
      <c r="J109" s="209"/>
      <c r="K109" s="210"/>
      <c r="L109" s="208"/>
      <c r="M109" s="208"/>
      <c r="N109" s="208"/>
      <c r="O109" s="208"/>
      <c r="P109" s="208"/>
      <c r="Q109" s="209"/>
      <c r="R109" s="210"/>
      <c r="S109" s="208"/>
      <c r="T109" s="208"/>
      <c r="U109" s="208"/>
      <c r="V109" s="208"/>
      <c r="W109" s="208"/>
      <c r="X109" s="209"/>
      <c r="Y109" s="213"/>
      <c r="Z109" s="209"/>
      <c r="AA109" s="209"/>
      <c r="AB109" s="209"/>
      <c r="AC109" s="209"/>
      <c r="AD109" s="209"/>
      <c r="AE109" s="209"/>
      <c r="AF109" s="217"/>
      <c r="AG109" s="122"/>
      <c r="AH109" s="122"/>
      <c r="AI109" s="122"/>
      <c r="AJ109" s="122"/>
      <c r="AK109" s="122"/>
    </row>
    <row r="110" spans="1:37" ht="14.25" customHeight="1" x14ac:dyDescent="0.35">
      <c r="A110" s="216"/>
      <c r="B110" s="122"/>
      <c r="C110" s="122"/>
      <c r="D110" s="208"/>
      <c r="E110" s="208"/>
      <c r="F110" s="208"/>
      <c r="G110" s="208"/>
      <c r="H110" s="208"/>
      <c r="I110" s="208"/>
      <c r="J110" s="209"/>
      <c r="K110" s="210"/>
      <c r="L110" s="208"/>
      <c r="M110" s="208"/>
      <c r="N110" s="208"/>
      <c r="O110" s="208"/>
      <c r="P110" s="208"/>
      <c r="Q110" s="209"/>
      <c r="R110" s="210"/>
      <c r="S110" s="208"/>
      <c r="T110" s="208"/>
      <c r="U110" s="208"/>
      <c r="V110" s="208"/>
      <c r="W110" s="208"/>
      <c r="X110" s="209"/>
      <c r="Y110" s="213"/>
      <c r="Z110" s="209"/>
      <c r="AA110" s="209"/>
      <c r="AB110" s="209"/>
      <c r="AC110" s="209"/>
      <c r="AD110" s="209"/>
      <c r="AE110" s="209"/>
      <c r="AF110" s="217"/>
      <c r="AG110" s="122"/>
      <c r="AH110" s="122"/>
      <c r="AI110" s="122"/>
      <c r="AJ110" s="122"/>
      <c r="AK110" s="122"/>
    </row>
    <row r="111" spans="1:37" ht="14.25" customHeight="1" x14ac:dyDescent="0.35">
      <c r="A111" s="216"/>
      <c r="B111" s="122"/>
      <c r="C111" s="122"/>
      <c r="D111" s="208"/>
      <c r="E111" s="208"/>
      <c r="F111" s="208"/>
      <c r="G111" s="208"/>
      <c r="H111" s="208"/>
      <c r="I111" s="208"/>
      <c r="J111" s="209"/>
      <c r="K111" s="210"/>
      <c r="L111" s="208"/>
      <c r="M111" s="208"/>
      <c r="N111" s="208"/>
      <c r="O111" s="208"/>
      <c r="P111" s="208"/>
      <c r="Q111" s="209"/>
      <c r="R111" s="210"/>
      <c r="S111" s="208"/>
      <c r="T111" s="208"/>
      <c r="U111" s="208"/>
      <c r="V111" s="208"/>
      <c r="W111" s="208"/>
      <c r="X111" s="209"/>
      <c r="Y111" s="213"/>
      <c r="Z111" s="209"/>
      <c r="AA111" s="209"/>
      <c r="AB111" s="209"/>
      <c r="AC111" s="209"/>
      <c r="AD111" s="209"/>
      <c r="AE111" s="209"/>
      <c r="AF111" s="217"/>
      <c r="AG111" s="122"/>
      <c r="AH111" s="122"/>
      <c r="AI111" s="122"/>
      <c r="AJ111" s="122"/>
      <c r="AK111" s="122"/>
    </row>
    <row r="112" spans="1:37" ht="14.25" customHeight="1" x14ac:dyDescent="0.35">
      <c r="A112" s="216"/>
      <c r="B112" s="122"/>
      <c r="C112" s="122"/>
      <c r="D112" s="208"/>
      <c r="E112" s="208"/>
      <c r="F112" s="208"/>
      <c r="G112" s="208"/>
      <c r="H112" s="208"/>
      <c r="I112" s="208"/>
      <c r="J112" s="209"/>
      <c r="K112" s="210"/>
      <c r="L112" s="208"/>
      <c r="M112" s="208"/>
      <c r="N112" s="208"/>
      <c r="O112" s="208"/>
      <c r="P112" s="208"/>
      <c r="Q112" s="209"/>
      <c r="R112" s="210"/>
      <c r="S112" s="208"/>
      <c r="T112" s="208"/>
      <c r="U112" s="208"/>
      <c r="V112" s="208"/>
      <c r="W112" s="208"/>
      <c r="X112" s="209"/>
      <c r="Y112" s="213"/>
      <c r="Z112" s="209"/>
      <c r="AA112" s="209"/>
      <c r="AB112" s="209"/>
      <c r="AC112" s="209"/>
      <c r="AD112" s="209"/>
      <c r="AE112" s="209"/>
      <c r="AF112" s="217"/>
      <c r="AG112" s="122"/>
      <c r="AH112" s="122"/>
      <c r="AI112" s="122"/>
      <c r="AJ112" s="122"/>
      <c r="AK112" s="122"/>
    </row>
    <row r="113" spans="1:37" ht="14.25" customHeight="1" x14ac:dyDescent="0.35">
      <c r="A113" s="216"/>
      <c r="B113" s="122"/>
      <c r="C113" s="122"/>
      <c r="D113" s="208"/>
      <c r="E113" s="208"/>
      <c r="F113" s="208"/>
      <c r="G113" s="208"/>
      <c r="H113" s="208"/>
      <c r="I113" s="208"/>
      <c r="J113" s="209"/>
      <c r="K113" s="210"/>
      <c r="L113" s="208"/>
      <c r="M113" s="208"/>
      <c r="N113" s="208"/>
      <c r="O113" s="208"/>
      <c r="P113" s="208"/>
      <c r="Q113" s="209"/>
      <c r="R113" s="210"/>
      <c r="S113" s="208"/>
      <c r="T113" s="208"/>
      <c r="U113" s="208"/>
      <c r="V113" s="208"/>
      <c r="W113" s="208"/>
      <c r="X113" s="209"/>
      <c r="Y113" s="213"/>
      <c r="Z113" s="209"/>
      <c r="AA113" s="209"/>
      <c r="AB113" s="209"/>
      <c r="AC113" s="209"/>
      <c r="AD113" s="209"/>
      <c r="AE113" s="209"/>
      <c r="AF113" s="217"/>
      <c r="AG113" s="122"/>
      <c r="AH113" s="122"/>
      <c r="AI113" s="122"/>
      <c r="AJ113" s="122"/>
      <c r="AK113" s="122"/>
    </row>
    <row r="114" spans="1:37" ht="14.25" customHeight="1" x14ac:dyDescent="0.35">
      <c r="A114" s="216"/>
      <c r="B114" s="122"/>
      <c r="C114" s="122"/>
      <c r="D114" s="208"/>
      <c r="E114" s="208"/>
      <c r="F114" s="208"/>
      <c r="G114" s="208"/>
      <c r="H114" s="208"/>
      <c r="I114" s="208"/>
      <c r="J114" s="209"/>
      <c r="K114" s="210"/>
      <c r="L114" s="208"/>
      <c r="M114" s="208"/>
      <c r="N114" s="208"/>
      <c r="O114" s="208"/>
      <c r="P114" s="208"/>
      <c r="Q114" s="209"/>
      <c r="R114" s="210"/>
      <c r="S114" s="208"/>
      <c r="T114" s="208"/>
      <c r="U114" s="208"/>
      <c r="V114" s="208"/>
      <c r="W114" s="208"/>
      <c r="X114" s="209"/>
      <c r="Y114" s="213"/>
      <c r="Z114" s="209"/>
      <c r="AA114" s="209"/>
      <c r="AB114" s="209"/>
      <c r="AC114" s="209"/>
      <c r="AD114" s="209"/>
      <c r="AE114" s="209"/>
      <c r="AF114" s="217"/>
      <c r="AG114" s="122"/>
      <c r="AH114" s="122"/>
      <c r="AI114" s="122"/>
      <c r="AJ114" s="122"/>
      <c r="AK114" s="122"/>
    </row>
    <row r="115" spans="1:37" ht="14.25" customHeight="1" x14ac:dyDescent="0.35">
      <c r="A115" s="216"/>
      <c r="B115" s="122"/>
      <c r="C115" s="122"/>
      <c r="D115" s="208"/>
      <c r="E115" s="208"/>
      <c r="F115" s="208"/>
      <c r="G115" s="208"/>
      <c r="H115" s="208"/>
      <c r="I115" s="208"/>
      <c r="J115" s="209"/>
      <c r="K115" s="210"/>
      <c r="L115" s="208"/>
      <c r="M115" s="208"/>
      <c r="N115" s="208"/>
      <c r="O115" s="208"/>
      <c r="P115" s="208"/>
      <c r="Q115" s="209"/>
      <c r="R115" s="210"/>
      <c r="S115" s="208"/>
      <c r="T115" s="208"/>
      <c r="U115" s="208"/>
      <c r="V115" s="208"/>
      <c r="W115" s="208"/>
      <c r="X115" s="209"/>
      <c r="Y115" s="213"/>
      <c r="Z115" s="209"/>
      <c r="AA115" s="209"/>
      <c r="AB115" s="209"/>
      <c r="AC115" s="209"/>
      <c r="AD115" s="209"/>
      <c r="AE115" s="209"/>
      <c r="AF115" s="217"/>
      <c r="AG115" s="122"/>
      <c r="AH115" s="122"/>
      <c r="AI115" s="122"/>
      <c r="AJ115" s="122"/>
      <c r="AK115" s="122"/>
    </row>
    <row r="116" spans="1:37" ht="14.25" customHeight="1" x14ac:dyDescent="0.35">
      <c r="A116" s="216"/>
      <c r="B116" s="122"/>
      <c r="C116" s="122"/>
      <c r="D116" s="208"/>
      <c r="E116" s="208"/>
      <c r="F116" s="208"/>
      <c r="G116" s="208"/>
      <c r="H116" s="208"/>
      <c r="I116" s="208"/>
      <c r="J116" s="209"/>
      <c r="K116" s="210"/>
      <c r="L116" s="208"/>
      <c r="M116" s="208"/>
      <c r="N116" s="208"/>
      <c r="O116" s="208"/>
      <c r="P116" s="208"/>
      <c r="Q116" s="209"/>
      <c r="R116" s="210"/>
      <c r="S116" s="208"/>
      <c r="T116" s="208"/>
      <c r="U116" s="208"/>
      <c r="V116" s="208"/>
      <c r="W116" s="208"/>
      <c r="X116" s="209"/>
      <c r="Y116" s="213"/>
      <c r="Z116" s="209"/>
      <c r="AA116" s="209"/>
      <c r="AB116" s="209"/>
      <c r="AC116" s="209"/>
      <c r="AD116" s="209"/>
      <c r="AE116" s="209"/>
      <c r="AF116" s="217"/>
      <c r="AG116" s="122"/>
      <c r="AH116" s="122"/>
      <c r="AI116" s="122"/>
      <c r="AJ116" s="122"/>
      <c r="AK116" s="122"/>
    </row>
    <row r="117" spans="1:37" ht="14.25" customHeight="1" x14ac:dyDescent="0.35">
      <c r="A117" s="216"/>
      <c r="B117" s="122"/>
      <c r="C117" s="122"/>
      <c r="D117" s="208"/>
      <c r="E117" s="208"/>
      <c r="F117" s="208"/>
      <c r="G117" s="208"/>
      <c r="H117" s="208"/>
      <c r="I117" s="208"/>
      <c r="J117" s="209"/>
      <c r="K117" s="210"/>
      <c r="L117" s="208"/>
      <c r="M117" s="208"/>
      <c r="N117" s="208"/>
      <c r="O117" s="208"/>
      <c r="P117" s="208"/>
      <c r="Q117" s="209"/>
      <c r="R117" s="210"/>
      <c r="S117" s="208"/>
      <c r="T117" s="208"/>
      <c r="U117" s="208"/>
      <c r="V117" s="208"/>
      <c r="W117" s="208"/>
      <c r="X117" s="209"/>
      <c r="Y117" s="213"/>
      <c r="Z117" s="209"/>
      <c r="AA117" s="209"/>
      <c r="AB117" s="209"/>
      <c r="AC117" s="209"/>
      <c r="AD117" s="209"/>
      <c r="AE117" s="209"/>
      <c r="AF117" s="217"/>
      <c r="AG117" s="122"/>
      <c r="AH117" s="122"/>
      <c r="AI117" s="122"/>
      <c r="AJ117" s="122"/>
      <c r="AK117" s="122"/>
    </row>
    <row r="118" spans="1:37" ht="14.25" customHeight="1" x14ac:dyDescent="0.35">
      <c r="A118" s="216"/>
      <c r="B118" s="122"/>
      <c r="C118" s="122"/>
      <c r="D118" s="208"/>
      <c r="E118" s="208"/>
      <c r="F118" s="208"/>
      <c r="G118" s="208"/>
      <c r="H118" s="208"/>
      <c r="I118" s="208"/>
      <c r="J118" s="209"/>
      <c r="K118" s="210"/>
      <c r="L118" s="208"/>
      <c r="M118" s="208"/>
      <c r="N118" s="208"/>
      <c r="O118" s="208"/>
      <c r="P118" s="208"/>
      <c r="Q118" s="209"/>
      <c r="R118" s="210"/>
      <c r="S118" s="208"/>
      <c r="T118" s="208"/>
      <c r="U118" s="208"/>
      <c r="V118" s="208"/>
      <c r="W118" s="208"/>
      <c r="X118" s="209"/>
      <c r="Y118" s="213"/>
      <c r="Z118" s="209"/>
      <c r="AA118" s="209"/>
      <c r="AB118" s="209"/>
      <c r="AC118" s="209"/>
      <c r="AD118" s="209"/>
      <c r="AE118" s="209"/>
      <c r="AF118" s="217"/>
      <c r="AG118" s="122"/>
      <c r="AH118" s="122"/>
      <c r="AI118" s="122"/>
      <c r="AJ118" s="122"/>
      <c r="AK118" s="122"/>
    </row>
    <row r="119" spans="1:37" ht="14.25" customHeight="1" x14ac:dyDescent="0.35">
      <c r="A119" s="216"/>
      <c r="B119" s="122"/>
      <c r="C119" s="122"/>
      <c r="D119" s="208"/>
      <c r="E119" s="208"/>
      <c r="F119" s="208"/>
      <c r="G119" s="208"/>
      <c r="H119" s="208"/>
      <c r="I119" s="208"/>
      <c r="J119" s="209"/>
      <c r="K119" s="210"/>
      <c r="L119" s="208"/>
      <c r="M119" s="208"/>
      <c r="N119" s="208"/>
      <c r="O119" s="208"/>
      <c r="P119" s="208"/>
      <c r="Q119" s="209"/>
      <c r="R119" s="210"/>
      <c r="S119" s="208"/>
      <c r="T119" s="208"/>
      <c r="U119" s="208"/>
      <c r="V119" s="208"/>
      <c r="W119" s="208"/>
      <c r="X119" s="209"/>
      <c r="Y119" s="213"/>
      <c r="Z119" s="209"/>
      <c r="AA119" s="209"/>
      <c r="AB119" s="209"/>
      <c r="AC119" s="209"/>
      <c r="AD119" s="209"/>
      <c r="AE119" s="209"/>
      <c r="AF119" s="217"/>
      <c r="AG119" s="122"/>
      <c r="AH119" s="122"/>
      <c r="AI119" s="122"/>
      <c r="AJ119" s="122"/>
      <c r="AK119" s="122"/>
    </row>
    <row r="120" spans="1:37" ht="14.25" customHeight="1" x14ac:dyDescent="0.35">
      <c r="A120" s="216"/>
      <c r="B120" s="122"/>
      <c r="C120" s="122"/>
      <c r="D120" s="208"/>
      <c r="E120" s="208"/>
      <c r="F120" s="208"/>
      <c r="G120" s="208"/>
      <c r="H120" s="208"/>
      <c r="I120" s="208"/>
      <c r="J120" s="209"/>
      <c r="K120" s="210"/>
      <c r="L120" s="208"/>
      <c r="M120" s="208"/>
      <c r="N120" s="208"/>
      <c r="O120" s="208"/>
      <c r="P120" s="208"/>
      <c r="Q120" s="209"/>
      <c r="R120" s="210"/>
      <c r="S120" s="208"/>
      <c r="T120" s="208"/>
      <c r="U120" s="208"/>
      <c r="V120" s="208"/>
      <c r="W120" s="208"/>
      <c r="X120" s="209"/>
      <c r="Y120" s="213"/>
      <c r="Z120" s="209"/>
      <c r="AA120" s="209"/>
      <c r="AB120" s="209"/>
      <c r="AC120" s="209"/>
      <c r="AD120" s="209"/>
      <c r="AE120" s="209"/>
      <c r="AF120" s="217"/>
      <c r="AG120" s="122"/>
      <c r="AH120" s="122"/>
      <c r="AI120" s="122"/>
      <c r="AJ120" s="122"/>
      <c r="AK120" s="122"/>
    </row>
    <row r="121" spans="1:37" ht="14.25" customHeight="1" x14ac:dyDescent="0.35">
      <c r="A121" s="216"/>
      <c r="B121" s="122"/>
      <c r="C121" s="122"/>
      <c r="D121" s="208"/>
      <c r="E121" s="208"/>
      <c r="F121" s="208"/>
      <c r="G121" s="208"/>
      <c r="H121" s="208"/>
      <c r="I121" s="208"/>
      <c r="J121" s="209"/>
      <c r="K121" s="210"/>
      <c r="L121" s="208"/>
      <c r="M121" s="208"/>
      <c r="N121" s="208"/>
      <c r="O121" s="208"/>
      <c r="P121" s="208"/>
      <c r="Q121" s="209"/>
      <c r="R121" s="210"/>
      <c r="S121" s="208"/>
      <c r="T121" s="208"/>
      <c r="U121" s="208"/>
      <c r="V121" s="208"/>
      <c r="W121" s="208"/>
      <c r="X121" s="209"/>
      <c r="Y121" s="213"/>
      <c r="Z121" s="209"/>
      <c r="AA121" s="209"/>
      <c r="AB121" s="209"/>
      <c r="AC121" s="209"/>
      <c r="AD121" s="209"/>
      <c r="AE121" s="209"/>
      <c r="AF121" s="217"/>
      <c r="AG121" s="122"/>
      <c r="AH121" s="122"/>
      <c r="AI121" s="122"/>
      <c r="AJ121" s="122"/>
      <c r="AK121" s="122"/>
    </row>
    <row r="122" spans="1:37" ht="14.25" customHeight="1" x14ac:dyDescent="0.35">
      <c r="A122" s="216"/>
      <c r="B122" s="122"/>
      <c r="C122" s="122"/>
      <c r="D122" s="208"/>
      <c r="E122" s="208"/>
      <c r="F122" s="208"/>
      <c r="G122" s="208"/>
      <c r="H122" s="208"/>
      <c r="I122" s="208"/>
      <c r="J122" s="209"/>
      <c r="K122" s="210"/>
      <c r="L122" s="208"/>
      <c r="M122" s="208"/>
      <c r="N122" s="208"/>
      <c r="O122" s="208"/>
      <c r="P122" s="208"/>
      <c r="Q122" s="209"/>
      <c r="R122" s="210"/>
      <c r="S122" s="208"/>
      <c r="T122" s="208"/>
      <c r="U122" s="208"/>
      <c r="V122" s="208"/>
      <c r="W122" s="208"/>
      <c r="X122" s="209"/>
      <c r="Y122" s="213"/>
      <c r="Z122" s="209"/>
      <c r="AA122" s="209"/>
      <c r="AB122" s="209"/>
      <c r="AC122" s="209"/>
      <c r="AD122" s="209"/>
      <c r="AE122" s="209"/>
      <c r="AF122" s="217"/>
      <c r="AG122" s="122"/>
      <c r="AH122" s="122"/>
      <c r="AI122" s="122"/>
      <c r="AJ122" s="122"/>
      <c r="AK122" s="122"/>
    </row>
    <row r="123" spans="1:37" ht="14.25" customHeight="1" x14ac:dyDescent="0.35">
      <c r="A123" s="216"/>
      <c r="B123" s="122"/>
      <c r="C123" s="122"/>
      <c r="D123" s="208"/>
      <c r="E123" s="208"/>
      <c r="F123" s="208"/>
      <c r="G123" s="208"/>
      <c r="H123" s="208"/>
      <c r="I123" s="208"/>
      <c r="J123" s="209"/>
      <c r="K123" s="210"/>
      <c r="L123" s="208"/>
      <c r="M123" s="208"/>
      <c r="N123" s="208"/>
      <c r="O123" s="208"/>
      <c r="P123" s="208"/>
      <c r="Q123" s="209"/>
      <c r="R123" s="210"/>
      <c r="S123" s="208"/>
      <c r="T123" s="208"/>
      <c r="U123" s="208"/>
      <c r="V123" s="208"/>
      <c r="W123" s="208"/>
      <c r="X123" s="209"/>
      <c r="Y123" s="213"/>
      <c r="Z123" s="209"/>
      <c r="AA123" s="209"/>
      <c r="AB123" s="209"/>
      <c r="AC123" s="209"/>
      <c r="AD123" s="209"/>
      <c r="AE123" s="209"/>
      <c r="AF123" s="217"/>
      <c r="AG123" s="122"/>
      <c r="AH123" s="122"/>
      <c r="AI123" s="122"/>
      <c r="AJ123" s="122"/>
      <c r="AK123" s="122"/>
    </row>
    <row r="124" spans="1:37" ht="14.25" customHeight="1" x14ac:dyDescent="0.35">
      <c r="A124" s="216"/>
      <c r="B124" s="122"/>
      <c r="C124" s="122"/>
      <c r="D124" s="208"/>
      <c r="E124" s="208"/>
      <c r="F124" s="208"/>
      <c r="G124" s="208"/>
      <c r="H124" s="208"/>
      <c r="I124" s="208"/>
      <c r="J124" s="209"/>
      <c r="K124" s="210"/>
      <c r="L124" s="208"/>
      <c r="M124" s="208"/>
      <c r="N124" s="208"/>
      <c r="O124" s="208"/>
      <c r="P124" s="208"/>
      <c r="Q124" s="209"/>
      <c r="R124" s="210"/>
      <c r="S124" s="208"/>
      <c r="T124" s="208"/>
      <c r="U124" s="208"/>
      <c r="V124" s="208"/>
      <c r="W124" s="208"/>
      <c r="X124" s="209"/>
      <c r="Y124" s="213"/>
      <c r="Z124" s="209"/>
      <c r="AA124" s="209"/>
      <c r="AB124" s="209"/>
      <c r="AC124" s="209"/>
      <c r="AD124" s="209"/>
      <c r="AE124" s="209"/>
      <c r="AF124" s="217"/>
      <c r="AG124" s="122"/>
      <c r="AH124" s="122"/>
      <c r="AI124" s="122"/>
      <c r="AJ124" s="122"/>
      <c r="AK124" s="122"/>
    </row>
    <row r="125" spans="1:37" ht="14.25" customHeight="1" x14ac:dyDescent="0.35">
      <c r="A125" s="216"/>
      <c r="B125" s="122"/>
      <c r="C125" s="122"/>
      <c r="D125" s="208"/>
      <c r="E125" s="208"/>
      <c r="F125" s="208"/>
      <c r="G125" s="208"/>
      <c r="H125" s="208"/>
      <c r="I125" s="208"/>
      <c r="J125" s="209"/>
      <c r="K125" s="210"/>
      <c r="L125" s="208"/>
      <c r="M125" s="208"/>
      <c r="N125" s="208"/>
      <c r="O125" s="208"/>
      <c r="P125" s="208"/>
      <c r="Q125" s="209"/>
      <c r="R125" s="210"/>
      <c r="S125" s="208"/>
      <c r="T125" s="208"/>
      <c r="U125" s="208"/>
      <c r="V125" s="208"/>
      <c r="W125" s="208"/>
      <c r="X125" s="209"/>
      <c r="Y125" s="213"/>
      <c r="Z125" s="209"/>
      <c r="AA125" s="209"/>
      <c r="AB125" s="209"/>
      <c r="AC125" s="209"/>
      <c r="AD125" s="209"/>
      <c r="AE125" s="209"/>
      <c r="AF125" s="217"/>
      <c r="AG125" s="122"/>
      <c r="AH125" s="122"/>
      <c r="AI125" s="122"/>
      <c r="AJ125" s="122"/>
      <c r="AK125" s="122"/>
    </row>
    <row r="126" spans="1:37" ht="14.25" customHeight="1" x14ac:dyDescent="0.35">
      <c r="A126" s="216"/>
      <c r="B126" s="122"/>
      <c r="C126" s="122"/>
      <c r="D126" s="208"/>
      <c r="E126" s="208"/>
      <c r="F126" s="208"/>
      <c r="G126" s="208"/>
      <c r="H126" s="208"/>
      <c r="I126" s="208"/>
      <c r="J126" s="209"/>
      <c r="K126" s="210"/>
      <c r="L126" s="208"/>
      <c r="M126" s="208"/>
      <c r="N126" s="208"/>
      <c r="O126" s="208"/>
      <c r="P126" s="208"/>
      <c r="Q126" s="209"/>
      <c r="R126" s="210"/>
      <c r="S126" s="208"/>
      <c r="T126" s="208"/>
      <c r="U126" s="208"/>
      <c r="V126" s="208"/>
      <c r="W126" s="208"/>
      <c r="X126" s="209"/>
      <c r="Y126" s="213"/>
      <c r="Z126" s="209"/>
      <c r="AA126" s="209"/>
      <c r="AB126" s="209"/>
      <c r="AC126" s="209"/>
      <c r="AD126" s="209"/>
      <c r="AE126" s="209"/>
      <c r="AF126" s="217"/>
      <c r="AG126" s="122"/>
      <c r="AH126" s="122"/>
      <c r="AI126" s="122"/>
      <c r="AJ126" s="122"/>
      <c r="AK126" s="122"/>
    </row>
    <row r="127" spans="1:37" ht="14.25" customHeight="1" x14ac:dyDescent="0.35">
      <c r="A127" s="216"/>
      <c r="B127" s="122"/>
      <c r="C127" s="122"/>
      <c r="D127" s="208"/>
      <c r="E127" s="208"/>
      <c r="F127" s="208"/>
      <c r="G127" s="208"/>
      <c r="H127" s="208"/>
      <c r="I127" s="208"/>
      <c r="J127" s="209"/>
      <c r="K127" s="210"/>
      <c r="L127" s="208"/>
      <c r="M127" s="208"/>
      <c r="N127" s="208"/>
      <c r="O127" s="208"/>
      <c r="P127" s="208"/>
      <c r="Q127" s="209"/>
      <c r="R127" s="210"/>
      <c r="S127" s="208"/>
      <c r="T127" s="208"/>
      <c r="U127" s="208"/>
      <c r="V127" s="208"/>
      <c r="W127" s="208"/>
      <c r="X127" s="209"/>
      <c r="Y127" s="213"/>
      <c r="Z127" s="209"/>
      <c r="AA127" s="209"/>
      <c r="AB127" s="209"/>
      <c r="AC127" s="209"/>
      <c r="AD127" s="209"/>
      <c r="AE127" s="209"/>
      <c r="AF127" s="217"/>
      <c r="AG127" s="122"/>
      <c r="AH127" s="122"/>
      <c r="AI127" s="122"/>
      <c r="AJ127" s="122"/>
      <c r="AK127" s="122"/>
    </row>
    <row r="128" spans="1:37" ht="14.25" customHeight="1" x14ac:dyDescent="0.35">
      <c r="A128" s="216"/>
      <c r="B128" s="122"/>
      <c r="C128" s="122"/>
      <c r="D128" s="208"/>
      <c r="E128" s="208"/>
      <c r="F128" s="208"/>
      <c r="G128" s="208"/>
      <c r="H128" s="208"/>
      <c r="I128" s="208"/>
      <c r="J128" s="209"/>
      <c r="K128" s="210"/>
      <c r="L128" s="208"/>
      <c r="M128" s="208"/>
      <c r="N128" s="208"/>
      <c r="O128" s="208"/>
      <c r="P128" s="208"/>
      <c r="Q128" s="209"/>
      <c r="R128" s="210"/>
      <c r="S128" s="208"/>
      <c r="T128" s="208"/>
      <c r="U128" s="208"/>
      <c r="V128" s="208"/>
      <c r="W128" s="208"/>
      <c r="X128" s="209"/>
      <c r="Y128" s="213"/>
      <c r="Z128" s="209"/>
      <c r="AA128" s="209"/>
      <c r="AB128" s="209"/>
      <c r="AC128" s="209"/>
      <c r="AD128" s="209"/>
      <c r="AE128" s="209"/>
      <c r="AF128" s="217"/>
      <c r="AG128" s="122"/>
      <c r="AH128" s="122"/>
      <c r="AI128" s="122"/>
      <c r="AJ128" s="122"/>
      <c r="AK128" s="122"/>
    </row>
    <row r="129" spans="1:37" ht="14.25" customHeight="1" x14ac:dyDescent="0.35">
      <c r="A129" s="216"/>
      <c r="B129" s="122"/>
      <c r="C129" s="122"/>
      <c r="D129" s="208"/>
      <c r="E129" s="208"/>
      <c r="F129" s="208"/>
      <c r="G129" s="208"/>
      <c r="H129" s="208"/>
      <c r="I129" s="208"/>
      <c r="J129" s="209"/>
      <c r="K129" s="210"/>
      <c r="L129" s="208"/>
      <c r="M129" s="208"/>
      <c r="N129" s="208"/>
      <c r="O129" s="208"/>
      <c r="P129" s="208"/>
      <c r="Q129" s="209"/>
      <c r="R129" s="210"/>
      <c r="S129" s="208"/>
      <c r="T129" s="208"/>
      <c r="U129" s="208"/>
      <c r="V129" s="208"/>
      <c r="W129" s="208"/>
      <c r="X129" s="209"/>
      <c r="Y129" s="213"/>
      <c r="Z129" s="209"/>
      <c r="AA129" s="209"/>
      <c r="AB129" s="209"/>
      <c r="AC129" s="209"/>
      <c r="AD129" s="209"/>
      <c r="AE129" s="209"/>
      <c r="AF129" s="217"/>
      <c r="AG129" s="122"/>
      <c r="AH129" s="122"/>
      <c r="AI129" s="122"/>
      <c r="AJ129" s="122"/>
      <c r="AK129" s="122"/>
    </row>
    <row r="130" spans="1:37" ht="14.25" customHeight="1" x14ac:dyDescent="0.35">
      <c r="A130" s="216"/>
      <c r="B130" s="122"/>
      <c r="C130" s="122"/>
      <c r="D130" s="208"/>
      <c r="E130" s="208"/>
      <c r="F130" s="208"/>
      <c r="G130" s="208"/>
      <c r="H130" s="208"/>
      <c r="I130" s="208"/>
      <c r="J130" s="209"/>
      <c r="K130" s="210"/>
      <c r="L130" s="208"/>
      <c r="M130" s="208"/>
      <c r="N130" s="208"/>
      <c r="O130" s="208"/>
      <c r="P130" s="208"/>
      <c r="Q130" s="209"/>
      <c r="R130" s="210"/>
      <c r="S130" s="208"/>
      <c r="T130" s="208"/>
      <c r="U130" s="208"/>
      <c r="V130" s="208"/>
      <c r="W130" s="208"/>
      <c r="X130" s="209"/>
      <c r="Y130" s="213"/>
      <c r="Z130" s="209"/>
      <c r="AA130" s="209"/>
      <c r="AB130" s="209"/>
      <c r="AC130" s="209"/>
      <c r="AD130" s="209"/>
      <c r="AE130" s="209"/>
      <c r="AF130" s="217"/>
      <c r="AG130" s="122"/>
      <c r="AH130" s="122"/>
      <c r="AI130" s="122"/>
      <c r="AJ130" s="122"/>
      <c r="AK130" s="122"/>
    </row>
    <row r="131" spans="1:37" ht="14.25" customHeight="1" x14ac:dyDescent="0.35">
      <c r="A131" s="216"/>
      <c r="B131" s="122"/>
      <c r="C131" s="122"/>
      <c r="D131" s="208"/>
      <c r="E131" s="208"/>
      <c r="F131" s="208"/>
      <c r="G131" s="208"/>
      <c r="H131" s="208"/>
      <c r="I131" s="208"/>
      <c r="J131" s="209"/>
      <c r="K131" s="210"/>
      <c r="L131" s="208"/>
      <c r="M131" s="208"/>
      <c r="N131" s="208"/>
      <c r="O131" s="208"/>
      <c r="P131" s="208"/>
      <c r="Q131" s="209"/>
      <c r="R131" s="210"/>
      <c r="S131" s="208"/>
      <c r="T131" s="208"/>
      <c r="U131" s="208"/>
      <c r="V131" s="208"/>
      <c r="W131" s="208"/>
      <c r="X131" s="209"/>
      <c r="Y131" s="213"/>
      <c r="Z131" s="209"/>
      <c r="AA131" s="209"/>
      <c r="AB131" s="209"/>
      <c r="AC131" s="209"/>
      <c r="AD131" s="209"/>
      <c r="AE131" s="209"/>
      <c r="AF131" s="217"/>
      <c r="AG131" s="122"/>
      <c r="AH131" s="122"/>
      <c r="AI131" s="122"/>
      <c r="AJ131" s="122"/>
      <c r="AK131" s="122"/>
    </row>
    <row r="132" spans="1:37" ht="14.25" customHeight="1" x14ac:dyDescent="0.35">
      <c r="A132" s="216"/>
      <c r="B132" s="122"/>
      <c r="C132" s="122"/>
      <c r="D132" s="208"/>
      <c r="E132" s="208"/>
      <c r="F132" s="208"/>
      <c r="G132" s="208"/>
      <c r="H132" s="208"/>
      <c r="I132" s="208"/>
      <c r="J132" s="209"/>
      <c r="K132" s="210"/>
      <c r="L132" s="208"/>
      <c r="M132" s="208"/>
      <c r="N132" s="208"/>
      <c r="O132" s="208"/>
      <c r="P132" s="208"/>
      <c r="Q132" s="209"/>
      <c r="R132" s="210"/>
      <c r="S132" s="208"/>
      <c r="T132" s="208"/>
      <c r="U132" s="208"/>
      <c r="V132" s="208"/>
      <c r="W132" s="208"/>
      <c r="X132" s="209"/>
      <c r="Y132" s="213"/>
      <c r="Z132" s="209"/>
      <c r="AA132" s="209"/>
      <c r="AB132" s="209"/>
      <c r="AC132" s="209"/>
      <c r="AD132" s="209"/>
      <c r="AE132" s="209"/>
      <c r="AF132" s="217"/>
      <c r="AG132" s="122"/>
      <c r="AH132" s="122"/>
      <c r="AI132" s="122"/>
      <c r="AJ132" s="122"/>
      <c r="AK132" s="122"/>
    </row>
    <row r="133" spans="1:37" ht="14.25" customHeight="1" x14ac:dyDescent="0.35">
      <c r="A133" s="216"/>
      <c r="B133" s="122"/>
      <c r="C133" s="122"/>
      <c r="D133" s="208"/>
      <c r="E133" s="208"/>
      <c r="F133" s="208"/>
      <c r="G133" s="208"/>
      <c r="H133" s="208"/>
      <c r="I133" s="208"/>
      <c r="J133" s="209"/>
      <c r="K133" s="210"/>
      <c r="L133" s="208"/>
      <c r="M133" s="208"/>
      <c r="N133" s="208"/>
      <c r="O133" s="208"/>
      <c r="P133" s="208"/>
      <c r="Q133" s="209"/>
      <c r="R133" s="210"/>
      <c r="S133" s="208"/>
      <c r="T133" s="208"/>
      <c r="U133" s="208"/>
      <c r="V133" s="208"/>
      <c r="W133" s="208"/>
      <c r="X133" s="209"/>
      <c r="Y133" s="213"/>
      <c r="Z133" s="209"/>
      <c r="AA133" s="209"/>
      <c r="AB133" s="209"/>
      <c r="AC133" s="209"/>
      <c r="AD133" s="209"/>
      <c r="AE133" s="209"/>
      <c r="AF133" s="217"/>
      <c r="AG133" s="122"/>
      <c r="AH133" s="122"/>
      <c r="AI133" s="122"/>
      <c r="AJ133" s="122"/>
      <c r="AK133" s="122"/>
    </row>
    <row r="134" spans="1:37" ht="14.25" customHeight="1" x14ac:dyDescent="0.35">
      <c r="A134" s="216"/>
      <c r="B134" s="122"/>
      <c r="C134" s="122"/>
      <c r="D134" s="208"/>
      <c r="E134" s="208"/>
      <c r="F134" s="208"/>
      <c r="G134" s="208"/>
      <c r="H134" s="208"/>
      <c r="I134" s="208"/>
      <c r="J134" s="209"/>
      <c r="K134" s="210"/>
      <c r="L134" s="208"/>
      <c r="M134" s="208"/>
      <c r="N134" s="208"/>
      <c r="O134" s="208"/>
      <c r="P134" s="208"/>
      <c r="Q134" s="209"/>
      <c r="R134" s="210"/>
      <c r="S134" s="208"/>
      <c r="T134" s="208"/>
      <c r="U134" s="208"/>
      <c r="V134" s="208"/>
      <c r="W134" s="208"/>
      <c r="X134" s="209"/>
      <c r="Y134" s="213"/>
      <c r="Z134" s="209"/>
      <c r="AA134" s="209"/>
      <c r="AB134" s="209"/>
      <c r="AC134" s="209"/>
      <c r="AD134" s="209"/>
      <c r="AE134" s="209"/>
      <c r="AF134" s="217"/>
      <c r="AG134" s="122"/>
      <c r="AH134" s="122"/>
      <c r="AI134" s="122"/>
      <c r="AJ134" s="122"/>
      <c r="AK134" s="122"/>
    </row>
    <row r="135" spans="1:37" ht="14.25" customHeight="1" x14ac:dyDescent="0.35">
      <c r="A135" s="216"/>
      <c r="B135" s="122"/>
      <c r="C135" s="122"/>
      <c r="D135" s="208"/>
      <c r="E135" s="208"/>
      <c r="F135" s="208"/>
      <c r="G135" s="208"/>
      <c r="H135" s="208"/>
      <c r="I135" s="208"/>
      <c r="J135" s="209"/>
      <c r="K135" s="210"/>
      <c r="L135" s="208"/>
      <c r="M135" s="208"/>
      <c r="N135" s="208"/>
      <c r="O135" s="208"/>
      <c r="P135" s="208"/>
      <c r="Q135" s="209"/>
      <c r="R135" s="210"/>
      <c r="S135" s="208"/>
      <c r="T135" s="208"/>
      <c r="U135" s="208"/>
      <c r="V135" s="208"/>
      <c r="W135" s="208"/>
      <c r="X135" s="209"/>
      <c r="Y135" s="213"/>
      <c r="Z135" s="209"/>
      <c r="AA135" s="209"/>
      <c r="AB135" s="209"/>
      <c r="AC135" s="209"/>
      <c r="AD135" s="209"/>
      <c r="AE135" s="209"/>
      <c r="AF135" s="217"/>
      <c r="AG135" s="122"/>
      <c r="AH135" s="122"/>
      <c r="AI135" s="122"/>
      <c r="AJ135" s="122"/>
      <c r="AK135" s="122"/>
    </row>
    <row r="136" spans="1:37" ht="14.25" customHeight="1" x14ac:dyDescent="0.35">
      <c r="A136" s="216"/>
      <c r="B136" s="122"/>
      <c r="C136" s="122"/>
      <c r="D136" s="122"/>
      <c r="E136" s="122"/>
      <c r="F136" s="122"/>
      <c r="G136" s="122"/>
      <c r="H136" s="122"/>
      <c r="I136" s="122"/>
      <c r="J136" s="122"/>
      <c r="K136" s="210"/>
      <c r="L136" s="208"/>
      <c r="M136" s="208"/>
      <c r="N136" s="208"/>
      <c r="O136" s="208"/>
      <c r="P136" s="208"/>
      <c r="Q136" s="209"/>
      <c r="R136" s="217"/>
      <c r="S136" s="209"/>
      <c r="T136" s="209"/>
      <c r="U136" s="209"/>
      <c r="V136" s="209"/>
      <c r="W136" s="209"/>
      <c r="X136" s="209"/>
      <c r="Y136" s="213"/>
      <c r="Z136" s="209"/>
      <c r="AA136" s="209"/>
      <c r="AB136" s="209"/>
      <c r="AC136" s="209"/>
      <c r="AD136" s="209"/>
      <c r="AE136" s="209"/>
      <c r="AF136" s="217"/>
      <c r="AG136" s="122"/>
      <c r="AH136" s="122"/>
      <c r="AI136" s="122"/>
      <c r="AJ136" s="122"/>
      <c r="AK136" s="122"/>
    </row>
    <row r="137" spans="1:37" ht="14.25" customHeight="1" x14ac:dyDescent="0.35">
      <c r="A137" s="216"/>
      <c r="B137" s="122"/>
      <c r="C137" s="122"/>
      <c r="D137" s="122"/>
      <c r="E137" s="122"/>
      <c r="F137" s="122"/>
      <c r="G137" s="122"/>
      <c r="H137" s="122"/>
      <c r="I137" s="122"/>
      <c r="J137" s="122"/>
      <c r="K137" s="210"/>
      <c r="L137" s="208"/>
      <c r="M137" s="208"/>
      <c r="N137" s="208"/>
      <c r="O137" s="208"/>
      <c r="P137" s="208"/>
      <c r="Q137" s="209"/>
      <c r="R137" s="217"/>
      <c r="S137" s="122"/>
      <c r="T137" s="122"/>
      <c r="U137" s="122"/>
      <c r="V137" s="122"/>
      <c r="W137" s="122"/>
      <c r="X137" s="122"/>
      <c r="Y137" s="213"/>
      <c r="Z137" s="209"/>
      <c r="AA137" s="209"/>
      <c r="AB137" s="209"/>
      <c r="AC137" s="209"/>
      <c r="AD137" s="209"/>
      <c r="AE137" s="209"/>
      <c r="AF137" s="217"/>
      <c r="AG137" s="122"/>
      <c r="AH137" s="122"/>
      <c r="AI137" s="122"/>
      <c r="AJ137" s="122"/>
      <c r="AK137" s="122"/>
    </row>
    <row r="138" spans="1:37" ht="14.25" customHeight="1" x14ac:dyDescent="0.35">
      <c r="A138" s="216"/>
      <c r="B138" s="122"/>
      <c r="C138" s="122"/>
      <c r="D138" s="122"/>
      <c r="E138" s="122"/>
      <c r="F138" s="122"/>
      <c r="G138" s="122"/>
      <c r="H138" s="122"/>
      <c r="I138" s="122"/>
      <c r="J138" s="122"/>
      <c r="K138" s="210"/>
      <c r="L138" s="208"/>
      <c r="M138" s="208"/>
      <c r="N138" s="208"/>
      <c r="O138" s="208"/>
      <c r="P138" s="208"/>
      <c r="Q138" s="209"/>
      <c r="R138" s="217"/>
      <c r="S138" s="122"/>
      <c r="T138" s="122"/>
      <c r="U138" s="122"/>
      <c r="V138" s="122"/>
      <c r="W138" s="122"/>
      <c r="X138" s="122"/>
      <c r="Y138" s="213"/>
      <c r="Z138" s="209"/>
      <c r="AA138" s="209"/>
      <c r="AB138" s="209"/>
      <c r="AC138" s="209"/>
      <c r="AD138" s="209"/>
      <c r="AE138" s="209"/>
      <c r="AF138" s="217"/>
      <c r="AG138" s="122"/>
      <c r="AH138" s="122"/>
      <c r="AI138" s="122"/>
      <c r="AJ138" s="122"/>
      <c r="AK138" s="122"/>
    </row>
    <row r="139" spans="1:37" ht="14.25" customHeight="1" x14ac:dyDescent="0.35">
      <c r="A139" s="216"/>
      <c r="B139" s="122"/>
      <c r="C139" s="122"/>
      <c r="D139" s="122"/>
      <c r="E139" s="122"/>
      <c r="F139" s="122"/>
      <c r="G139" s="122"/>
      <c r="H139" s="122"/>
      <c r="I139" s="122"/>
      <c r="J139" s="122"/>
      <c r="K139" s="210"/>
      <c r="L139" s="208"/>
      <c r="M139" s="208"/>
      <c r="N139" s="208"/>
      <c r="O139" s="208"/>
      <c r="P139" s="208"/>
      <c r="Q139" s="209"/>
      <c r="R139" s="217"/>
      <c r="S139" s="122"/>
      <c r="T139" s="122"/>
      <c r="U139" s="122"/>
      <c r="V139" s="122"/>
      <c r="W139" s="122"/>
      <c r="X139" s="122"/>
      <c r="Y139" s="213"/>
      <c r="Z139" s="209"/>
      <c r="AA139" s="209"/>
      <c r="AB139" s="209"/>
      <c r="AC139" s="209"/>
      <c r="AD139" s="209"/>
      <c r="AE139" s="209"/>
      <c r="AF139" s="217"/>
      <c r="AG139" s="122"/>
      <c r="AH139" s="122"/>
      <c r="AI139" s="122"/>
      <c r="AJ139" s="122"/>
      <c r="AK139" s="122"/>
    </row>
    <row r="140" spans="1:37" ht="14.25" customHeight="1" x14ac:dyDescent="0.35">
      <c r="A140" s="216"/>
      <c r="B140" s="122"/>
      <c r="C140" s="122"/>
      <c r="D140" s="122"/>
      <c r="E140" s="122"/>
      <c r="F140" s="122"/>
      <c r="G140" s="122"/>
      <c r="H140" s="122"/>
      <c r="I140" s="122"/>
      <c r="J140" s="122"/>
      <c r="K140" s="210"/>
      <c r="L140" s="208"/>
      <c r="M140" s="208"/>
      <c r="N140" s="208"/>
      <c r="O140" s="208"/>
      <c r="P140" s="208"/>
      <c r="Q140" s="209"/>
      <c r="R140" s="217"/>
      <c r="S140" s="122"/>
      <c r="T140" s="122"/>
      <c r="U140" s="122"/>
      <c r="V140" s="122"/>
      <c r="W140" s="122"/>
      <c r="X140" s="122"/>
      <c r="Y140" s="213"/>
      <c r="Z140" s="209"/>
      <c r="AA140" s="209"/>
      <c r="AB140" s="209"/>
      <c r="AC140" s="209"/>
      <c r="AD140" s="209"/>
      <c r="AE140" s="209"/>
      <c r="AF140" s="217"/>
      <c r="AG140" s="122"/>
      <c r="AH140" s="122"/>
      <c r="AI140" s="122"/>
      <c r="AJ140" s="122"/>
      <c r="AK140" s="122"/>
    </row>
    <row r="141" spans="1:37" ht="14.25" customHeight="1" x14ac:dyDescent="0.35">
      <c r="A141" s="216"/>
      <c r="B141" s="122"/>
      <c r="C141" s="122"/>
      <c r="D141" s="122"/>
      <c r="E141" s="122"/>
      <c r="F141" s="122"/>
      <c r="G141" s="122"/>
      <c r="H141" s="122"/>
      <c r="I141" s="122"/>
      <c r="J141" s="122"/>
      <c r="K141" s="210"/>
      <c r="L141" s="208"/>
      <c r="M141" s="208"/>
      <c r="N141" s="208"/>
      <c r="O141" s="208"/>
      <c r="P141" s="208"/>
      <c r="Q141" s="209"/>
      <c r="R141" s="217"/>
      <c r="S141" s="122"/>
      <c r="T141" s="122"/>
      <c r="U141" s="122"/>
      <c r="V141" s="122"/>
      <c r="W141" s="122"/>
      <c r="X141" s="122"/>
      <c r="Y141" s="213"/>
      <c r="Z141" s="209"/>
      <c r="AA141" s="209"/>
      <c r="AB141" s="209"/>
      <c r="AC141" s="209"/>
      <c r="AD141" s="209"/>
      <c r="AE141" s="209"/>
      <c r="AF141" s="217"/>
      <c r="AG141" s="122"/>
      <c r="AH141" s="122"/>
      <c r="AI141" s="122"/>
      <c r="AJ141" s="122"/>
      <c r="AK141" s="122"/>
    </row>
    <row r="142" spans="1:37" ht="14.25" customHeight="1" x14ac:dyDescent="0.35">
      <c r="A142" s="216"/>
      <c r="B142" s="122"/>
      <c r="C142" s="122"/>
      <c r="D142" s="122"/>
      <c r="E142" s="122"/>
      <c r="F142" s="122"/>
      <c r="G142" s="122"/>
      <c r="H142" s="122"/>
      <c r="I142" s="122"/>
      <c r="J142" s="122"/>
      <c r="K142" s="210"/>
      <c r="L142" s="208"/>
      <c r="M142" s="208"/>
      <c r="N142" s="208"/>
      <c r="O142" s="208"/>
      <c r="P142" s="208"/>
      <c r="Q142" s="209"/>
      <c r="R142" s="217"/>
      <c r="S142" s="122"/>
      <c r="T142" s="122"/>
      <c r="U142" s="122"/>
      <c r="V142" s="122"/>
      <c r="W142" s="122"/>
      <c r="X142" s="122"/>
      <c r="Y142" s="213"/>
      <c r="Z142" s="209"/>
      <c r="AA142" s="209"/>
      <c r="AB142" s="209"/>
      <c r="AC142" s="209"/>
      <c r="AD142" s="209"/>
      <c r="AE142" s="209"/>
      <c r="AF142" s="217"/>
      <c r="AG142" s="122"/>
      <c r="AH142" s="122"/>
      <c r="AI142" s="122"/>
      <c r="AJ142" s="122"/>
      <c r="AK142" s="122"/>
    </row>
    <row r="143" spans="1:37" ht="14.25" customHeight="1" x14ac:dyDescent="0.35">
      <c r="A143" s="216"/>
      <c r="B143" s="122"/>
      <c r="C143" s="122"/>
      <c r="D143" s="122"/>
      <c r="E143" s="122"/>
      <c r="F143" s="122"/>
      <c r="G143" s="122"/>
      <c r="H143" s="122"/>
      <c r="I143" s="122"/>
      <c r="J143" s="122"/>
      <c r="K143" s="210"/>
      <c r="L143" s="208"/>
      <c r="M143" s="208"/>
      <c r="N143" s="208"/>
      <c r="O143" s="208"/>
      <c r="P143" s="208"/>
      <c r="Q143" s="209"/>
      <c r="R143" s="217"/>
      <c r="S143" s="122"/>
      <c r="T143" s="122"/>
      <c r="U143" s="122"/>
      <c r="V143" s="122"/>
      <c r="W143" s="122"/>
      <c r="X143" s="122"/>
      <c r="Y143" s="213"/>
      <c r="Z143" s="209"/>
      <c r="AA143" s="209"/>
      <c r="AB143" s="209"/>
      <c r="AC143" s="209"/>
      <c r="AD143" s="209"/>
      <c r="AE143" s="209"/>
      <c r="AF143" s="217"/>
      <c r="AG143" s="122"/>
      <c r="AH143" s="122"/>
      <c r="AI143" s="122"/>
      <c r="AJ143" s="122"/>
      <c r="AK143" s="122"/>
    </row>
    <row r="144" spans="1:37" ht="14.25" customHeight="1" x14ac:dyDescent="0.35">
      <c r="A144" s="216"/>
      <c r="B144" s="122"/>
      <c r="C144" s="122"/>
      <c r="D144" s="122"/>
      <c r="E144" s="122"/>
      <c r="F144" s="122"/>
      <c r="G144" s="122"/>
      <c r="H144" s="122"/>
      <c r="I144" s="122"/>
      <c r="J144" s="122"/>
      <c r="K144" s="210"/>
      <c r="L144" s="208"/>
      <c r="M144" s="208"/>
      <c r="N144" s="208"/>
      <c r="O144" s="208"/>
      <c r="P144" s="208"/>
      <c r="Q144" s="209"/>
      <c r="R144" s="217"/>
      <c r="S144" s="122"/>
      <c r="T144" s="122"/>
      <c r="U144" s="122"/>
      <c r="V144" s="122"/>
      <c r="W144" s="122"/>
      <c r="X144" s="122"/>
      <c r="Y144" s="213"/>
      <c r="Z144" s="209"/>
      <c r="AA144" s="209"/>
      <c r="AB144" s="209"/>
      <c r="AC144" s="209"/>
      <c r="AD144" s="209"/>
      <c r="AE144" s="209"/>
      <c r="AF144" s="217"/>
      <c r="AG144" s="122"/>
      <c r="AH144" s="122"/>
      <c r="AI144" s="122"/>
      <c r="AJ144" s="122"/>
      <c r="AK144" s="122"/>
    </row>
    <row r="145" spans="1:37" ht="14.25" customHeight="1" x14ac:dyDescent="0.35">
      <c r="A145" s="216"/>
      <c r="B145" s="122"/>
      <c r="C145" s="122"/>
      <c r="D145" s="122"/>
      <c r="E145" s="122"/>
      <c r="F145" s="122"/>
      <c r="G145" s="122"/>
      <c r="H145" s="122"/>
      <c r="I145" s="122"/>
      <c r="J145" s="122"/>
      <c r="K145" s="210"/>
      <c r="L145" s="208"/>
      <c r="M145" s="208"/>
      <c r="N145" s="208"/>
      <c r="O145" s="208"/>
      <c r="P145" s="208"/>
      <c r="Q145" s="209"/>
      <c r="R145" s="217"/>
      <c r="S145" s="122"/>
      <c r="T145" s="122"/>
      <c r="U145" s="122"/>
      <c r="V145" s="122"/>
      <c r="W145" s="122"/>
      <c r="X145" s="122"/>
      <c r="Y145" s="213"/>
      <c r="Z145" s="209"/>
      <c r="AA145" s="209"/>
      <c r="AB145" s="209"/>
      <c r="AC145" s="209"/>
      <c r="AD145" s="209"/>
      <c r="AE145" s="209"/>
      <c r="AF145" s="217"/>
      <c r="AG145" s="122"/>
      <c r="AH145" s="122"/>
      <c r="AI145" s="122"/>
      <c r="AJ145" s="122"/>
      <c r="AK145" s="122"/>
    </row>
    <row r="146" spans="1:37" ht="14.25" customHeight="1" x14ac:dyDescent="0.35">
      <c r="A146" s="216"/>
      <c r="B146" s="122"/>
      <c r="C146" s="122"/>
      <c r="D146" s="122"/>
      <c r="E146" s="122"/>
      <c r="F146" s="122"/>
      <c r="G146" s="122"/>
      <c r="H146" s="122"/>
      <c r="I146" s="122"/>
      <c r="J146" s="122"/>
      <c r="K146" s="210"/>
      <c r="L146" s="208"/>
      <c r="M146" s="208"/>
      <c r="N146" s="208"/>
      <c r="O146" s="208"/>
      <c r="P146" s="208"/>
      <c r="Q146" s="209"/>
      <c r="R146" s="217"/>
      <c r="S146" s="122"/>
      <c r="T146" s="122"/>
      <c r="U146" s="122"/>
      <c r="V146" s="122"/>
      <c r="W146" s="122"/>
      <c r="X146" s="122"/>
      <c r="Y146" s="213"/>
      <c r="Z146" s="209"/>
      <c r="AA146" s="209"/>
      <c r="AB146" s="209"/>
      <c r="AC146" s="209"/>
      <c r="AD146" s="209"/>
      <c r="AE146" s="209"/>
      <c r="AF146" s="217"/>
      <c r="AG146" s="122"/>
      <c r="AH146" s="122"/>
      <c r="AI146" s="122"/>
      <c r="AJ146" s="122"/>
      <c r="AK146" s="122"/>
    </row>
    <row r="147" spans="1:37" ht="14.25" customHeight="1" x14ac:dyDescent="0.35">
      <c r="A147" s="216"/>
      <c r="B147" s="122"/>
      <c r="C147" s="122"/>
      <c r="D147" s="122"/>
      <c r="E147" s="122"/>
      <c r="F147" s="122"/>
      <c r="G147" s="122"/>
      <c r="H147" s="122"/>
      <c r="I147" s="122"/>
      <c r="J147" s="122"/>
      <c r="K147" s="210"/>
      <c r="L147" s="208"/>
      <c r="M147" s="208"/>
      <c r="N147" s="208"/>
      <c r="O147" s="208"/>
      <c r="P147" s="208"/>
      <c r="Q147" s="209"/>
      <c r="R147" s="217"/>
      <c r="S147" s="122"/>
      <c r="T147" s="122"/>
      <c r="U147" s="122"/>
      <c r="V147" s="122"/>
      <c r="W147" s="122"/>
      <c r="X147" s="122"/>
      <c r="Y147" s="213"/>
      <c r="Z147" s="209"/>
      <c r="AA147" s="209"/>
      <c r="AB147" s="209"/>
      <c r="AC147" s="209"/>
      <c r="AD147" s="209"/>
      <c r="AE147" s="209"/>
      <c r="AF147" s="217"/>
      <c r="AG147" s="122"/>
      <c r="AH147" s="122"/>
      <c r="AI147" s="122"/>
      <c r="AJ147" s="122"/>
      <c r="AK147" s="122"/>
    </row>
    <row r="148" spans="1:37" ht="14.25" customHeight="1" x14ac:dyDescent="0.35">
      <c r="A148" s="216"/>
      <c r="B148" s="122"/>
      <c r="C148" s="122"/>
      <c r="D148" s="122"/>
      <c r="E148" s="122"/>
      <c r="F148" s="122"/>
      <c r="G148" s="122"/>
      <c r="H148" s="122"/>
      <c r="I148" s="122"/>
      <c r="J148" s="122"/>
      <c r="K148" s="210"/>
      <c r="L148" s="208"/>
      <c r="M148" s="208"/>
      <c r="N148" s="208"/>
      <c r="O148" s="208"/>
      <c r="P148" s="208"/>
      <c r="Q148" s="209"/>
      <c r="R148" s="217"/>
      <c r="S148" s="122"/>
      <c r="T148" s="122"/>
      <c r="U148" s="122"/>
      <c r="V148" s="122"/>
      <c r="W148" s="122"/>
      <c r="X148" s="122"/>
      <c r="Y148" s="213"/>
      <c r="Z148" s="209"/>
      <c r="AA148" s="209"/>
      <c r="AB148" s="209"/>
      <c r="AC148" s="209"/>
      <c r="AD148" s="209"/>
      <c r="AE148" s="209"/>
      <c r="AF148" s="217"/>
      <c r="AG148" s="122"/>
      <c r="AH148" s="122"/>
      <c r="AI148" s="122"/>
      <c r="AJ148" s="122"/>
      <c r="AK148" s="122"/>
    </row>
    <row r="149" spans="1:37" ht="14.25" customHeight="1" x14ac:dyDescent="0.35">
      <c r="A149" s="216"/>
      <c r="B149" s="122"/>
      <c r="C149" s="122"/>
      <c r="D149" s="122"/>
      <c r="E149" s="122"/>
      <c r="F149" s="122"/>
      <c r="G149" s="122"/>
      <c r="H149" s="122"/>
      <c r="I149" s="122"/>
      <c r="J149" s="122"/>
      <c r="K149" s="210"/>
      <c r="L149" s="208"/>
      <c r="M149" s="208"/>
      <c r="N149" s="208"/>
      <c r="O149" s="208"/>
      <c r="P149" s="208"/>
      <c r="Q149" s="209"/>
      <c r="R149" s="217"/>
      <c r="S149" s="122"/>
      <c r="T149" s="122"/>
      <c r="U149" s="122"/>
      <c r="V149" s="122"/>
      <c r="W149" s="122"/>
      <c r="X149" s="122"/>
      <c r="Y149" s="213"/>
      <c r="Z149" s="209"/>
      <c r="AA149" s="209"/>
      <c r="AB149" s="209"/>
      <c r="AC149" s="209"/>
      <c r="AD149" s="209"/>
      <c r="AE149" s="209"/>
      <c r="AF149" s="217"/>
      <c r="AG149" s="122"/>
      <c r="AH149" s="122"/>
      <c r="AI149" s="122"/>
      <c r="AJ149" s="122"/>
      <c r="AK149" s="122"/>
    </row>
    <row r="150" spans="1:37" ht="14.25" customHeight="1" x14ac:dyDescent="0.35">
      <c r="A150" s="216"/>
      <c r="B150" s="122"/>
      <c r="C150" s="122"/>
      <c r="D150" s="122"/>
      <c r="E150" s="122"/>
      <c r="F150" s="122"/>
      <c r="G150" s="122"/>
      <c r="H150" s="122"/>
      <c r="I150" s="122"/>
      <c r="J150" s="122"/>
      <c r="K150" s="210"/>
      <c r="L150" s="208"/>
      <c r="M150" s="208"/>
      <c r="N150" s="208"/>
      <c r="O150" s="208"/>
      <c r="P150" s="208"/>
      <c r="Q150" s="209"/>
      <c r="R150" s="217"/>
      <c r="S150" s="122"/>
      <c r="T150" s="122"/>
      <c r="U150" s="122"/>
      <c r="V150" s="122"/>
      <c r="W150" s="122"/>
      <c r="X150" s="122"/>
      <c r="Y150" s="213"/>
      <c r="Z150" s="209"/>
      <c r="AA150" s="209"/>
      <c r="AB150" s="209"/>
      <c r="AC150" s="209"/>
      <c r="AD150" s="209"/>
      <c r="AE150" s="209"/>
      <c r="AF150" s="217"/>
      <c r="AG150" s="122"/>
      <c r="AH150" s="122"/>
      <c r="AI150" s="122"/>
      <c r="AJ150" s="122"/>
      <c r="AK150" s="122"/>
    </row>
    <row r="151" spans="1:37" ht="14.25" customHeight="1" x14ac:dyDescent="0.35">
      <c r="A151" s="216"/>
      <c r="B151" s="122"/>
      <c r="C151" s="122"/>
      <c r="D151" s="122"/>
      <c r="E151" s="122"/>
      <c r="F151" s="122"/>
      <c r="G151" s="122"/>
      <c r="H151" s="122"/>
      <c r="I151" s="122"/>
      <c r="J151" s="122"/>
      <c r="K151" s="210"/>
      <c r="L151" s="208"/>
      <c r="M151" s="208"/>
      <c r="N151" s="208"/>
      <c r="O151" s="208"/>
      <c r="P151" s="208"/>
      <c r="Q151" s="209"/>
      <c r="R151" s="217"/>
      <c r="S151" s="122"/>
      <c r="T151" s="122"/>
      <c r="U151" s="122"/>
      <c r="V151" s="122"/>
      <c r="W151" s="122"/>
      <c r="X151" s="122"/>
      <c r="Y151" s="213"/>
      <c r="Z151" s="209"/>
      <c r="AA151" s="209"/>
      <c r="AB151" s="209"/>
      <c r="AC151" s="209"/>
      <c r="AD151" s="209"/>
      <c r="AE151" s="209"/>
      <c r="AF151" s="217"/>
      <c r="AG151" s="122"/>
      <c r="AH151" s="122"/>
      <c r="AI151" s="122"/>
      <c r="AJ151" s="122"/>
      <c r="AK151" s="122"/>
    </row>
    <row r="152" spans="1:37" ht="14.25" customHeight="1" x14ac:dyDescent="0.35">
      <c r="A152" s="216"/>
      <c r="B152" s="122"/>
      <c r="C152" s="122"/>
      <c r="D152" s="122"/>
      <c r="E152" s="122"/>
      <c r="F152" s="122"/>
      <c r="G152" s="122"/>
      <c r="H152" s="122"/>
      <c r="I152" s="122"/>
      <c r="J152" s="122"/>
      <c r="K152" s="210"/>
      <c r="L152" s="208"/>
      <c r="M152" s="208"/>
      <c r="N152" s="208"/>
      <c r="O152" s="208"/>
      <c r="P152" s="208"/>
      <c r="Q152" s="209"/>
      <c r="R152" s="217"/>
      <c r="S152" s="122"/>
      <c r="T152" s="122"/>
      <c r="U152" s="122"/>
      <c r="V152" s="122"/>
      <c r="W152" s="122"/>
      <c r="X152" s="122"/>
      <c r="Y152" s="213"/>
      <c r="Z152" s="209"/>
      <c r="AA152" s="209"/>
      <c r="AB152" s="209"/>
      <c r="AC152" s="209"/>
      <c r="AD152" s="209"/>
      <c r="AE152" s="209"/>
      <c r="AF152" s="217"/>
      <c r="AG152" s="122"/>
      <c r="AH152" s="122"/>
      <c r="AI152" s="122"/>
      <c r="AJ152" s="122"/>
      <c r="AK152" s="122"/>
    </row>
    <row r="153" spans="1:37" ht="14.25" customHeight="1" x14ac:dyDescent="0.35">
      <c r="A153" s="216"/>
      <c r="B153" s="122"/>
      <c r="C153" s="122"/>
      <c r="D153" s="122"/>
      <c r="E153" s="122"/>
      <c r="F153" s="122"/>
      <c r="G153" s="122"/>
      <c r="H153" s="122"/>
      <c r="I153" s="122"/>
      <c r="J153" s="122"/>
      <c r="K153" s="210"/>
      <c r="L153" s="208"/>
      <c r="M153" s="208"/>
      <c r="N153" s="208"/>
      <c r="O153" s="208"/>
      <c r="P153" s="208"/>
      <c r="Q153" s="209"/>
      <c r="R153" s="217"/>
      <c r="S153" s="122"/>
      <c r="T153" s="122"/>
      <c r="U153" s="122"/>
      <c r="V153" s="122"/>
      <c r="W153" s="122"/>
      <c r="X153" s="122"/>
      <c r="Y153" s="213"/>
      <c r="Z153" s="209"/>
      <c r="AA153" s="209"/>
      <c r="AB153" s="209"/>
      <c r="AC153" s="209"/>
      <c r="AD153" s="209"/>
      <c r="AE153" s="209"/>
      <c r="AF153" s="217"/>
      <c r="AG153" s="122"/>
      <c r="AH153" s="122"/>
      <c r="AI153" s="122"/>
      <c r="AJ153" s="122"/>
      <c r="AK153" s="122"/>
    </row>
    <row r="154" spans="1:37" ht="14.25" customHeight="1" x14ac:dyDescent="0.35">
      <c r="A154" s="216"/>
      <c r="B154" s="122"/>
      <c r="C154" s="122"/>
      <c r="D154" s="122"/>
      <c r="E154" s="122"/>
      <c r="F154" s="122"/>
      <c r="G154" s="122"/>
      <c r="H154" s="122"/>
      <c r="I154" s="122"/>
      <c r="J154" s="122"/>
      <c r="K154" s="210"/>
      <c r="L154" s="208"/>
      <c r="M154" s="208"/>
      <c r="N154" s="208"/>
      <c r="O154" s="208"/>
      <c r="P154" s="208"/>
      <c r="Q154" s="209"/>
      <c r="R154" s="217"/>
      <c r="S154" s="122"/>
      <c r="T154" s="122"/>
      <c r="U154" s="122"/>
      <c r="V154" s="122"/>
      <c r="W154" s="122"/>
      <c r="X154" s="122"/>
      <c r="Y154" s="213"/>
      <c r="Z154" s="209"/>
      <c r="AA154" s="209"/>
      <c r="AB154" s="209"/>
      <c r="AC154" s="209"/>
      <c r="AD154" s="209"/>
      <c r="AE154" s="209"/>
      <c r="AF154" s="217"/>
      <c r="AG154" s="122"/>
      <c r="AH154" s="122"/>
      <c r="AI154" s="122"/>
      <c r="AJ154" s="122"/>
      <c r="AK154" s="122"/>
    </row>
    <row r="155" spans="1:37" ht="14.25" customHeight="1" x14ac:dyDescent="0.35">
      <c r="A155" s="216"/>
      <c r="B155" s="122"/>
      <c r="C155" s="122"/>
      <c r="D155" s="122"/>
      <c r="E155" s="122"/>
      <c r="F155" s="122"/>
      <c r="G155" s="122"/>
      <c r="H155" s="122"/>
      <c r="I155" s="122"/>
      <c r="J155" s="122"/>
      <c r="K155" s="210"/>
      <c r="L155" s="208"/>
      <c r="M155" s="208"/>
      <c r="N155" s="208"/>
      <c r="O155" s="208"/>
      <c r="P155" s="208"/>
      <c r="Q155" s="209"/>
      <c r="R155" s="217"/>
      <c r="S155" s="122"/>
      <c r="T155" s="122"/>
      <c r="U155" s="122"/>
      <c r="V155" s="122"/>
      <c r="W155" s="122"/>
      <c r="X155" s="122"/>
      <c r="Y155" s="213"/>
      <c r="Z155" s="209"/>
      <c r="AA155" s="209"/>
      <c r="AB155" s="209"/>
      <c r="AC155" s="209"/>
      <c r="AD155" s="209"/>
      <c r="AE155" s="209"/>
      <c r="AF155" s="217"/>
      <c r="AG155" s="122"/>
      <c r="AH155" s="122"/>
      <c r="AI155" s="122"/>
      <c r="AJ155" s="122"/>
      <c r="AK155" s="122"/>
    </row>
    <row r="156" spans="1:37" ht="14.25" customHeight="1" x14ac:dyDescent="0.35">
      <c r="A156" s="216"/>
      <c r="B156" s="122"/>
      <c r="C156" s="122"/>
      <c r="D156" s="122"/>
      <c r="E156" s="122"/>
      <c r="F156" s="122"/>
      <c r="G156" s="122"/>
      <c r="H156" s="122"/>
      <c r="I156" s="122"/>
      <c r="J156" s="122"/>
      <c r="K156" s="210"/>
      <c r="L156" s="208"/>
      <c r="M156" s="208"/>
      <c r="N156" s="208"/>
      <c r="O156" s="208"/>
      <c r="P156" s="208"/>
      <c r="Q156" s="209"/>
      <c r="R156" s="217"/>
      <c r="S156" s="122"/>
      <c r="T156" s="122"/>
      <c r="U156" s="122"/>
      <c r="V156" s="122"/>
      <c r="W156" s="122"/>
      <c r="X156" s="122"/>
      <c r="Y156" s="213"/>
      <c r="Z156" s="209"/>
      <c r="AA156" s="209"/>
      <c r="AB156" s="209"/>
      <c r="AC156" s="209"/>
      <c r="AD156" s="209"/>
      <c r="AE156" s="209"/>
      <c r="AF156" s="217"/>
      <c r="AG156" s="122"/>
      <c r="AH156" s="122"/>
      <c r="AI156" s="122"/>
      <c r="AJ156" s="122"/>
      <c r="AK156" s="122"/>
    </row>
    <row r="157" spans="1:37" ht="14.25" customHeight="1" x14ac:dyDescent="0.35">
      <c r="A157" s="216"/>
      <c r="B157" s="122"/>
      <c r="C157" s="122"/>
      <c r="D157" s="122"/>
      <c r="E157" s="122"/>
      <c r="F157" s="122"/>
      <c r="G157" s="122"/>
      <c r="H157" s="122"/>
      <c r="I157" s="122"/>
      <c r="J157" s="122"/>
      <c r="K157" s="210"/>
      <c r="L157" s="208"/>
      <c r="M157" s="208"/>
      <c r="N157" s="208"/>
      <c r="O157" s="208"/>
      <c r="P157" s="208"/>
      <c r="Q157" s="209"/>
      <c r="R157" s="217"/>
      <c r="S157" s="122"/>
      <c r="T157" s="122"/>
      <c r="U157" s="122"/>
      <c r="V157" s="122"/>
      <c r="W157" s="122"/>
      <c r="X157" s="122"/>
      <c r="Y157" s="213"/>
      <c r="Z157" s="209"/>
      <c r="AA157" s="209"/>
      <c r="AB157" s="209"/>
      <c r="AC157" s="209"/>
      <c r="AD157" s="209"/>
      <c r="AE157" s="209"/>
      <c r="AF157" s="217"/>
      <c r="AG157" s="122"/>
      <c r="AH157" s="122"/>
      <c r="AI157" s="122"/>
      <c r="AJ157" s="122"/>
      <c r="AK157" s="122"/>
    </row>
    <row r="158" spans="1:37" ht="14.25" customHeight="1" x14ac:dyDescent="0.35">
      <c r="A158" s="216"/>
      <c r="B158" s="122"/>
      <c r="C158" s="122"/>
      <c r="D158" s="122"/>
      <c r="E158" s="122"/>
      <c r="F158" s="122"/>
      <c r="G158" s="122"/>
      <c r="H158" s="122"/>
      <c r="I158" s="122"/>
      <c r="J158" s="122"/>
      <c r="K158" s="210"/>
      <c r="L158" s="208"/>
      <c r="M158" s="208"/>
      <c r="N158" s="208"/>
      <c r="O158" s="208"/>
      <c r="P158" s="208"/>
      <c r="Q158" s="209"/>
      <c r="R158" s="217"/>
      <c r="S158" s="122"/>
      <c r="T158" s="122"/>
      <c r="U158" s="122"/>
      <c r="V158" s="122"/>
      <c r="W158" s="122"/>
      <c r="X158" s="122"/>
      <c r="Y158" s="213"/>
      <c r="Z158" s="209"/>
      <c r="AA158" s="209"/>
      <c r="AB158" s="209"/>
      <c r="AC158" s="209"/>
      <c r="AD158" s="209"/>
      <c r="AE158" s="209"/>
      <c r="AF158" s="217"/>
      <c r="AG158" s="122"/>
      <c r="AH158" s="122"/>
      <c r="AI158" s="122"/>
      <c r="AJ158" s="122"/>
      <c r="AK158" s="122"/>
    </row>
    <row r="159" spans="1:37" ht="14.25" customHeight="1" x14ac:dyDescent="0.35">
      <c r="A159" s="216"/>
      <c r="B159" s="122"/>
      <c r="C159" s="122"/>
      <c r="D159" s="122"/>
      <c r="E159" s="122"/>
      <c r="F159" s="122"/>
      <c r="G159" s="122"/>
      <c r="H159" s="122"/>
      <c r="I159" s="122"/>
      <c r="J159" s="122"/>
      <c r="K159" s="210"/>
      <c r="L159" s="208"/>
      <c r="M159" s="208"/>
      <c r="N159" s="208"/>
      <c r="O159" s="208"/>
      <c r="P159" s="208"/>
      <c r="Q159" s="209"/>
      <c r="R159" s="217"/>
      <c r="S159" s="122"/>
      <c r="T159" s="122"/>
      <c r="U159" s="122"/>
      <c r="V159" s="122"/>
      <c r="W159" s="122"/>
      <c r="X159" s="122"/>
      <c r="Y159" s="213"/>
      <c r="Z159" s="209"/>
      <c r="AA159" s="209"/>
      <c r="AB159" s="209"/>
      <c r="AC159" s="209"/>
      <c r="AD159" s="209"/>
      <c r="AE159" s="209"/>
      <c r="AF159" s="217"/>
      <c r="AG159" s="122"/>
      <c r="AH159" s="122"/>
      <c r="AI159" s="122"/>
      <c r="AJ159" s="122"/>
      <c r="AK159" s="122"/>
    </row>
    <row r="160" spans="1:37" ht="14.25" customHeight="1" x14ac:dyDescent="0.35">
      <c r="A160" s="216"/>
      <c r="B160" s="122"/>
      <c r="C160" s="122"/>
      <c r="D160" s="122"/>
      <c r="E160" s="122"/>
      <c r="F160" s="122"/>
      <c r="G160" s="122"/>
      <c r="H160" s="122"/>
      <c r="I160" s="122"/>
      <c r="J160" s="122"/>
      <c r="K160" s="210"/>
      <c r="L160" s="208"/>
      <c r="M160" s="208"/>
      <c r="N160" s="208"/>
      <c r="O160" s="208"/>
      <c r="P160" s="208"/>
      <c r="Q160" s="209"/>
      <c r="R160" s="217"/>
      <c r="S160" s="122"/>
      <c r="T160" s="122"/>
      <c r="U160" s="122"/>
      <c r="V160" s="122"/>
      <c r="W160" s="122"/>
      <c r="X160" s="122"/>
      <c r="Y160" s="213"/>
      <c r="Z160" s="209"/>
      <c r="AA160" s="209"/>
      <c r="AB160" s="209"/>
      <c r="AC160" s="209"/>
      <c r="AD160" s="209"/>
      <c r="AE160" s="209"/>
      <c r="AF160" s="217"/>
      <c r="AG160" s="122"/>
      <c r="AH160" s="122"/>
      <c r="AI160" s="122"/>
      <c r="AJ160" s="122"/>
      <c r="AK160" s="122"/>
    </row>
    <row r="161" spans="1:37" ht="14.25" customHeight="1" x14ac:dyDescent="0.35">
      <c r="A161" s="216"/>
      <c r="B161" s="122"/>
      <c r="C161" s="122"/>
      <c r="D161" s="122"/>
      <c r="E161" s="122"/>
      <c r="F161" s="122"/>
      <c r="G161" s="122"/>
      <c r="H161" s="122"/>
      <c r="I161" s="122"/>
      <c r="J161" s="122"/>
      <c r="K161" s="210"/>
      <c r="L161" s="208"/>
      <c r="M161" s="208"/>
      <c r="N161" s="208"/>
      <c r="O161" s="208"/>
      <c r="P161" s="208"/>
      <c r="Q161" s="209"/>
      <c r="R161" s="217"/>
      <c r="S161" s="122"/>
      <c r="T161" s="122"/>
      <c r="U161" s="122"/>
      <c r="V161" s="122"/>
      <c r="W161" s="122"/>
      <c r="X161" s="122"/>
      <c r="Y161" s="213"/>
      <c r="Z161" s="209"/>
      <c r="AA161" s="209"/>
      <c r="AB161" s="209"/>
      <c r="AC161" s="209"/>
      <c r="AD161" s="209"/>
      <c r="AE161" s="209"/>
      <c r="AF161" s="217"/>
      <c r="AG161" s="122"/>
      <c r="AH161" s="122"/>
      <c r="AI161" s="122"/>
      <c r="AJ161" s="122"/>
      <c r="AK161" s="122"/>
    </row>
    <row r="162" spans="1:37" ht="14.25" customHeight="1" x14ac:dyDescent="0.35">
      <c r="A162" s="216"/>
      <c r="B162" s="122"/>
      <c r="C162" s="122"/>
      <c r="D162" s="122"/>
      <c r="E162" s="122"/>
      <c r="F162" s="122"/>
      <c r="G162" s="122"/>
      <c r="H162" s="122"/>
      <c r="I162" s="122"/>
      <c r="J162" s="122"/>
      <c r="K162" s="210"/>
      <c r="L162" s="208"/>
      <c r="M162" s="208"/>
      <c r="N162" s="208"/>
      <c r="O162" s="208"/>
      <c r="P162" s="208"/>
      <c r="Q162" s="209"/>
      <c r="R162" s="217"/>
      <c r="S162" s="122"/>
      <c r="T162" s="122"/>
      <c r="U162" s="122"/>
      <c r="V162" s="122"/>
      <c r="W162" s="122"/>
      <c r="X162" s="122"/>
      <c r="Y162" s="213"/>
      <c r="Z162" s="209"/>
      <c r="AA162" s="209"/>
      <c r="AB162" s="209"/>
      <c r="AC162" s="209"/>
      <c r="AD162" s="209"/>
      <c r="AE162" s="209"/>
      <c r="AF162" s="217"/>
      <c r="AG162" s="122"/>
      <c r="AH162" s="122"/>
      <c r="AI162" s="122"/>
      <c r="AJ162" s="122"/>
      <c r="AK162" s="122"/>
    </row>
    <row r="163" spans="1:37" ht="14.25" customHeight="1" x14ac:dyDescent="0.35">
      <c r="A163" s="216"/>
      <c r="B163" s="122"/>
      <c r="C163" s="122"/>
      <c r="D163" s="122"/>
      <c r="E163" s="122"/>
      <c r="F163" s="122"/>
      <c r="G163" s="122"/>
      <c r="H163" s="122"/>
      <c r="I163" s="122"/>
      <c r="J163" s="122"/>
      <c r="K163" s="210"/>
      <c r="L163" s="208"/>
      <c r="M163" s="208"/>
      <c r="N163" s="208"/>
      <c r="O163" s="208"/>
      <c r="P163" s="208"/>
      <c r="Q163" s="209"/>
      <c r="R163" s="217"/>
      <c r="S163" s="122"/>
      <c r="T163" s="122"/>
      <c r="U163" s="122"/>
      <c r="V163" s="122"/>
      <c r="W163" s="122"/>
      <c r="X163" s="122"/>
      <c r="Y163" s="213"/>
      <c r="Z163" s="209"/>
      <c r="AA163" s="209"/>
      <c r="AB163" s="209"/>
      <c r="AC163" s="209"/>
      <c r="AD163" s="209"/>
      <c r="AE163" s="209"/>
      <c r="AF163" s="217"/>
      <c r="AG163" s="122"/>
      <c r="AH163" s="122"/>
      <c r="AI163" s="122"/>
      <c r="AJ163" s="122"/>
      <c r="AK163" s="122"/>
    </row>
    <row r="164" spans="1:37" ht="14.25" customHeight="1" x14ac:dyDescent="0.35">
      <c r="A164" s="216"/>
      <c r="B164" s="122"/>
      <c r="C164" s="122"/>
      <c r="D164" s="122"/>
      <c r="E164" s="122"/>
      <c r="F164" s="122"/>
      <c r="G164" s="122"/>
      <c r="H164" s="122"/>
      <c r="I164" s="122"/>
      <c r="J164" s="122"/>
      <c r="K164" s="210"/>
      <c r="L164" s="208"/>
      <c r="M164" s="208"/>
      <c r="N164" s="208"/>
      <c r="O164" s="208"/>
      <c r="P164" s="208"/>
      <c r="Q164" s="209"/>
      <c r="R164" s="217"/>
      <c r="S164" s="122"/>
      <c r="T164" s="122"/>
      <c r="U164" s="122"/>
      <c r="V164" s="122"/>
      <c r="W164" s="122"/>
      <c r="X164" s="122"/>
      <c r="Y164" s="213"/>
      <c r="Z164" s="209"/>
      <c r="AA164" s="209"/>
      <c r="AB164" s="209"/>
      <c r="AC164" s="209"/>
      <c r="AD164" s="209"/>
      <c r="AE164" s="209"/>
      <c r="AF164" s="217"/>
      <c r="AG164" s="122"/>
      <c r="AH164" s="122"/>
      <c r="AI164" s="122"/>
      <c r="AJ164" s="122"/>
      <c r="AK164" s="122"/>
    </row>
    <row r="165" spans="1:37" ht="14.25" customHeight="1" x14ac:dyDescent="0.35">
      <c r="A165" s="216"/>
      <c r="B165" s="122"/>
      <c r="C165" s="122"/>
      <c r="D165" s="122"/>
      <c r="E165" s="122"/>
      <c r="F165" s="122"/>
      <c r="G165" s="122"/>
      <c r="H165" s="122"/>
      <c r="I165" s="122"/>
      <c r="J165" s="122"/>
      <c r="K165" s="210"/>
      <c r="L165" s="208"/>
      <c r="M165" s="208"/>
      <c r="N165" s="208"/>
      <c r="O165" s="208"/>
      <c r="P165" s="208"/>
      <c r="Q165" s="209"/>
      <c r="R165" s="217"/>
      <c r="S165" s="122"/>
      <c r="T165" s="122"/>
      <c r="U165" s="122"/>
      <c r="V165" s="122"/>
      <c r="W165" s="122"/>
      <c r="X165" s="122"/>
      <c r="Y165" s="213"/>
      <c r="Z165" s="209"/>
      <c r="AA165" s="209"/>
      <c r="AB165" s="209"/>
      <c r="AC165" s="209"/>
      <c r="AD165" s="209"/>
      <c r="AE165" s="209"/>
      <c r="AF165" s="217"/>
      <c r="AG165" s="122"/>
      <c r="AH165" s="122"/>
      <c r="AI165" s="122"/>
      <c r="AJ165" s="122"/>
      <c r="AK165" s="122"/>
    </row>
    <row r="166" spans="1:37" ht="14.25" customHeight="1" x14ac:dyDescent="0.35">
      <c r="A166" s="216"/>
      <c r="B166" s="122"/>
      <c r="C166" s="122"/>
      <c r="D166" s="122"/>
      <c r="E166" s="122"/>
      <c r="F166" s="122"/>
      <c r="G166" s="122"/>
      <c r="H166" s="122"/>
      <c r="I166" s="122"/>
      <c r="J166" s="122"/>
      <c r="K166" s="210"/>
      <c r="L166" s="208"/>
      <c r="M166" s="208"/>
      <c r="N166" s="208"/>
      <c r="O166" s="208"/>
      <c r="P166" s="208"/>
      <c r="Q166" s="209"/>
      <c r="R166" s="217"/>
      <c r="S166" s="122"/>
      <c r="T166" s="122"/>
      <c r="U166" s="122"/>
      <c r="V166" s="122"/>
      <c r="W166" s="122"/>
      <c r="X166" s="122"/>
      <c r="Y166" s="213"/>
      <c r="Z166" s="209"/>
      <c r="AA166" s="209"/>
      <c r="AB166" s="209"/>
      <c r="AC166" s="209"/>
      <c r="AD166" s="209"/>
      <c r="AE166" s="209"/>
      <c r="AF166" s="217"/>
      <c r="AG166" s="122"/>
      <c r="AH166" s="122"/>
      <c r="AI166" s="122"/>
      <c r="AJ166" s="122"/>
      <c r="AK166" s="122"/>
    </row>
    <row r="167" spans="1:37" ht="14.25" customHeight="1" x14ac:dyDescent="0.35">
      <c r="A167" s="216"/>
      <c r="B167" s="122"/>
      <c r="C167" s="122"/>
      <c r="D167" s="122"/>
      <c r="E167" s="122"/>
      <c r="F167" s="122"/>
      <c r="G167" s="122"/>
      <c r="H167" s="122"/>
      <c r="I167" s="122"/>
      <c r="J167" s="122"/>
      <c r="K167" s="210"/>
      <c r="L167" s="208"/>
      <c r="M167" s="208"/>
      <c r="N167" s="208"/>
      <c r="O167" s="208"/>
      <c r="P167" s="208"/>
      <c r="Q167" s="209"/>
      <c r="R167" s="217"/>
      <c r="S167" s="122"/>
      <c r="T167" s="122"/>
      <c r="U167" s="122"/>
      <c r="V167" s="122"/>
      <c r="W167" s="122"/>
      <c r="X167" s="122"/>
      <c r="Y167" s="213"/>
      <c r="Z167" s="209"/>
      <c r="AA167" s="209"/>
      <c r="AB167" s="209"/>
      <c r="AC167" s="209"/>
      <c r="AD167" s="209"/>
      <c r="AE167" s="209"/>
      <c r="AF167" s="217"/>
      <c r="AG167" s="122"/>
      <c r="AH167" s="122"/>
      <c r="AI167" s="122"/>
      <c r="AJ167" s="122"/>
      <c r="AK167" s="122"/>
    </row>
    <row r="168" spans="1:37" ht="14.25" customHeight="1" x14ac:dyDescent="0.35">
      <c r="A168" s="216"/>
      <c r="B168" s="122"/>
      <c r="C168" s="122"/>
      <c r="D168" s="122"/>
      <c r="E168" s="122"/>
      <c r="F168" s="122"/>
      <c r="G168" s="122"/>
      <c r="H168" s="122"/>
      <c r="I168" s="122"/>
      <c r="J168" s="122"/>
      <c r="K168" s="210"/>
      <c r="L168" s="208"/>
      <c r="M168" s="208"/>
      <c r="N168" s="208"/>
      <c r="O168" s="208"/>
      <c r="P168" s="208"/>
      <c r="Q168" s="209"/>
      <c r="R168" s="217"/>
      <c r="S168" s="122"/>
      <c r="T168" s="122"/>
      <c r="U168" s="122"/>
      <c r="V168" s="122"/>
      <c r="W168" s="122"/>
      <c r="X168" s="122"/>
      <c r="Y168" s="213"/>
      <c r="Z168" s="209"/>
      <c r="AA168" s="209"/>
      <c r="AB168" s="209"/>
      <c r="AC168" s="209"/>
      <c r="AD168" s="209"/>
      <c r="AE168" s="209"/>
      <c r="AF168" s="217"/>
      <c r="AG168" s="122"/>
      <c r="AH168" s="122"/>
      <c r="AI168" s="122"/>
      <c r="AJ168" s="122"/>
      <c r="AK168" s="122"/>
    </row>
    <row r="169" spans="1:37" ht="14.25" customHeight="1" x14ac:dyDescent="0.35">
      <c r="A169" s="216"/>
      <c r="B169" s="122"/>
      <c r="C169" s="122"/>
      <c r="D169" s="122"/>
      <c r="E169" s="122"/>
      <c r="F169" s="122"/>
      <c r="G169" s="122"/>
      <c r="H169" s="122"/>
      <c r="I169" s="122"/>
      <c r="J169" s="122"/>
      <c r="K169" s="210"/>
      <c r="L169" s="208"/>
      <c r="M169" s="208"/>
      <c r="N169" s="208"/>
      <c r="O169" s="208"/>
      <c r="P169" s="208"/>
      <c r="Q169" s="209"/>
      <c r="R169" s="217"/>
      <c r="S169" s="122"/>
      <c r="T169" s="122"/>
      <c r="U169" s="122"/>
      <c r="V169" s="122"/>
      <c r="W169" s="122"/>
      <c r="X169" s="122"/>
      <c r="Y169" s="213"/>
      <c r="Z169" s="209"/>
      <c r="AA169" s="209"/>
      <c r="AB169" s="209"/>
      <c r="AC169" s="209"/>
      <c r="AD169" s="209"/>
      <c r="AE169" s="209"/>
      <c r="AF169" s="217"/>
      <c r="AG169" s="122"/>
      <c r="AH169" s="122"/>
      <c r="AI169" s="122"/>
      <c r="AJ169" s="122"/>
      <c r="AK169" s="122"/>
    </row>
    <row r="170" spans="1:37" ht="14.25" customHeight="1" x14ac:dyDescent="0.35">
      <c r="A170" s="216"/>
      <c r="B170" s="122"/>
      <c r="C170" s="122"/>
      <c r="D170" s="122"/>
      <c r="E170" s="122"/>
      <c r="F170" s="122"/>
      <c r="G170" s="122"/>
      <c r="H170" s="122"/>
      <c r="I170" s="122"/>
      <c r="J170" s="122"/>
      <c r="K170" s="210"/>
      <c r="L170" s="208"/>
      <c r="M170" s="208"/>
      <c r="N170" s="208"/>
      <c r="O170" s="208"/>
      <c r="P170" s="208"/>
      <c r="Q170" s="209"/>
      <c r="R170" s="217"/>
      <c r="S170" s="122"/>
      <c r="T170" s="122"/>
      <c r="U170" s="122"/>
      <c r="V170" s="122"/>
      <c r="W170" s="122"/>
      <c r="X170" s="122"/>
      <c r="Y170" s="213"/>
      <c r="Z170" s="209"/>
      <c r="AA170" s="209"/>
      <c r="AB170" s="209"/>
      <c r="AC170" s="209"/>
      <c r="AD170" s="209"/>
      <c r="AE170" s="209"/>
      <c r="AF170" s="217"/>
      <c r="AG170" s="122"/>
      <c r="AH170" s="122"/>
      <c r="AI170" s="122"/>
      <c r="AJ170" s="122"/>
      <c r="AK170" s="122"/>
    </row>
    <row r="171" spans="1:37" ht="14.25" customHeight="1" x14ac:dyDescent="0.35">
      <c r="A171" s="216"/>
      <c r="B171" s="122"/>
      <c r="C171" s="122"/>
      <c r="D171" s="122"/>
      <c r="E171" s="122"/>
      <c r="F171" s="122"/>
      <c r="G171" s="122"/>
      <c r="H171" s="122"/>
      <c r="I171" s="122"/>
      <c r="J171" s="122"/>
      <c r="K171" s="210"/>
      <c r="L171" s="208"/>
      <c r="M171" s="208"/>
      <c r="N171" s="208"/>
      <c r="O171" s="208"/>
      <c r="P171" s="208"/>
      <c r="Q171" s="209"/>
      <c r="R171" s="217"/>
      <c r="S171" s="122"/>
      <c r="T171" s="122"/>
      <c r="U171" s="122"/>
      <c r="V171" s="122"/>
      <c r="W171" s="122"/>
      <c r="X171" s="122"/>
      <c r="Y171" s="213"/>
      <c r="Z171" s="209"/>
      <c r="AA171" s="209"/>
      <c r="AB171" s="209"/>
      <c r="AC171" s="209"/>
      <c r="AD171" s="209"/>
      <c r="AE171" s="209"/>
      <c r="AF171" s="217"/>
      <c r="AG171" s="122"/>
      <c r="AH171" s="122"/>
      <c r="AI171" s="122"/>
      <c r="AJ171" s="122"/>
      <c r="AK171" s="122"/>
    </row>
    <row r="172" spans="1:37" ht="14.25" customHeight="1" x14ac:dyDescent="0.35">
      <c r="A172" s="216"/>
      <c r="B172" s="122"/>
      <c r="C172" s="122"/>
      <c r="D172" s="122"/>
      <c r="E172" s="122"/>
      <c r="F172" s="122"/>
      <c r="G172" s="122"/>
      <c r="H172" s="122"/>
      <c r="I172" s="122"/>
      <c r="J172" s="122"/>
      <c r="K172" s="210"/>
      <c r="L172" s="208"/>
      <c r="M172" s="208"/>
      <c r="N172" s="208"/>
      <c r="O172" s="208"/>
      <c r="P172" s="208"/>
      <c r="Q172" s="209"/>
      <c r="R172" s="217"/>
      <c r="S172" s="122"/>
      <c r="T172" s="122"/>
      <c r="U172" s="122"/>
      <c r="V172" s="122"/>
      <c r="W172" s="122"/>
      <c r="X172" s="122"/>
      <c r="Y172" s="213"/>
      <c r="Z172" s="209"/>
      <c r="AA172" s="209"/>
      <c r="AB172" s="209"/>
      <c r="AC172" s="209"/>
      <c r="AD172" s="209"/>
      <c r="AE172" s="209"/>
      <c r="AF172" s="217"/>
      <c r="AG172" s="122"/>
      <c r="AH172" s="122"/>
      <c r="AI172" s="122"/>
      <c r="AJ172" s="122"/>
      <c r="AK172" s="122"/>
    </row>
    <row r="173" spans="1:37" ht="14.25" customHeight="1" x14ac:dyDescent="0.35">
      <c r="A173" s="216"/>
      <c r="B173" s="122"/>
      <c r="C173" s="122"/>
      <c r="D173" s="122"/>
      <c r="E173" s="122"/>
      <c r="F173" s="122"/>
      <c r="G173" s="122"/>
      <c r="H173" s="122"/>
      <c r="I173" s="122"/>
      <c r="J173" s="122"/>
      <c r="K173" s="210"/>
      <c r="L173" s="208"/>
      <c r="M173" s="208"/>
      <c r="N173" s="208"/>
      <c r="O173" s="208"/>
      <c r="P173" s="208"/>
      <c r="Q173" s="209"/>
      <c r="R173" s="217"/>
      <c r="S173" s="122"/>
      <c r="T173" s="122"/>
      <c r="U173" s="122"/>
      <c r="V173" s="122"/>
      <c r="W173" s="122"/>
      <c r="X173" s="122"/>
      <c r="Y173" s="213"/>
      <c r="Z173" s="209"/>
      <c r="AA173" s="209"/>
      <c r="AB173" s="209"/>
      <c r="AC173" s="209"/>
      <c r="AD173" s="209"/>
      <c r="AE173" s="209"/>
      <c r="AF173" s="217"/>
      <c r="AG173" s="122"/>
      <c r="AH173" s="122"/>
      <c r="AI173" s="122"/>
      <c r="AJ173" s="122"/>
      <c r="AK173" s="122"/>
    </row>
    <row r="174" spans="1:37" ht="14.25" customHeight="1" x14ac:dyDescent="0.35">
      <c r="A174" s="216"/>
      <c r="B174" s="122"/>
      <c r="C174" s="122"/>
      <c r="D174" s="122"/>
      <c r="E174" s="122"/>
      <c r="F174" s="122"/>
      <c r="G174" s="122"/>
      <c r="H174" s="122"/>
      <c r="I174" s="122"/>
      <c r="J174" s="122"/>
      <c r="K174" s="210"/>
      <c r="L174" s="208"/>
      <c r="M174" s="208"/>
      <c r="N174" s="208"/>
      <c r="O174" s="208"/>
      <c r="P174" s="208"/>
      <c r="Q174" s="209"/>
      <c r="R174" s="217"/>
      <c r="S174" s="122"/>
      <c r="T174" s="122"/>
      <c r="U174" s="122"/>
      <c r="V174" s="122"/>
      <c r="W174" s="122"/>
      <c r="X174" s="122"/>
      <c r="Y174" s="213"/>
      <c r="Z174" s="209"/>
      <c r="AA174" s="209"/>
      <c r="AB174" s="209"/>
      <c r="AC174" s="209"/>
      <c r="AD174" s="209"/>
      <c r="AE174" s="209"/>
      <c r="AF174" s="217"/>
      <c r="AG174" s="122"/>
      <c r="AH174" s="122"/>
      <c r="AI174" s="122"/>
      <c r="AJ174" s="122"/>
      <c r="AK174" s="122"/>
    </row>
    <row r="175" spans="1:37" ht="14.25" customHeight="1" x14ac:dyDescent="0.35">
      <c r="A175" s="216"/>
      <c r="B175" s="122"/>
      <c r="C175" s="122"/>
      <c r="D175" s="122"/>
      <c r="E175" s="122"/>
      <c r="F175" s="122"/>
      <c r="G175" s="122"/>
      <c r="H175" s="122"/>
      <c r="I175" s="122"/>
      <c r="J175" s="122"/>
      <c r="K175" s="210"/>
      <c r="L175" s="208"/>
      <c r="M175" s="208"/>
      <c r="N175" s="208"/>
      <c r="O175" s="208"/>
      <c r="P175" s="208"/>
      <c r="Q175" s="209"/>
      <c r="R175" s="217"/>
      <c r="S175" s="122"/>
      <c r="T175" s="122"/>
      <c r="U175" s="122"/>
      <c r="V175" s="122"/>
      <c r="W175" s="122"/>
      <c r="X175" s="122"/>
      <c r="Y175" s="213"/>
      <c r="Z175" s="209"/>
      <c r="AA175" s="209"/>
      <c r="AB175" s="209"/>
      <c r="AC175" s="209"/>
      <c r="AD175" s="209"/>
      <c r="AE175" s="209"/>
      <c r="AF175" s="217"/>
      <c r="AG175" s="122"/>
      <c r="AH175" s="122"/>
      <c r="AI175" s="122"/>
      <c r="AJ175" s="122"/>
      <c r="AK175" s="122"/>
    </row>
    <row r="176" spans="1:37" ht="14.25" customHeight="1" x14ac:dyDescent="0.35">
      <c r="A176" s="216"/>
      <c r="B176" s="122"/>
      <c r="C176" s="122"/>
      <c r="D176" s="122"/>
      <c r="E176" s="122"/>
      <c r="F176" s="122"/>
      <c r="G176" s="122"/>
      <c r="H176" s="122"/>
      <c r="I176" s="122"/>
      <c r="J176" s="122"/>
      <c r="K176" s="210"/>
      <c r="L176" s="208"/>
      <c r="M176" s="208"/>
      <c r="N176" s="208"/>
      <c r="O176" s="208"/>
      <c r="P176" s="208"/>
      <c r="Q176" s="209"/>
      <c r="R176" s="217"/>
      <c r="S176" s="122"/>
      <c r="T176" s="122"/>
      <c r="U176" s="122"/>
      <c r="V176" s="122"/>
      <c r="W176" s="122"/>
      <c r="X176" s="122"/>
      <c r="Y176" s="213"/>
      <c r="Z176" s="209"/>
      <c r="AA176" s="209"/>
      <c r="AB176" s="209"/>
      <c r="AC176" s="209"/>
      <c r="AD176" s="209"/>
      <c r="AE176" s="209"/>
      <c r="AF176" s="217"/>
      <c r="AG176" s="122"/>
      <c r="AH176" s="122"/>
      <c r="AI176" s="122"/>
      <c r="AJ176" s="122"/>
      <c r="AK176" s="122"/>
    </row>
    <row r="177" spans="1:37" ht="14.25" customHeight="1" x14ac:dyDescent="0.35">
      <c r="A177" s="216"/>
      <c r="B177" s="122"/>
      <c r="C177" s="122"/>
      <c r="D177" s="122"/>
      <c r="E177" s="122"/>
      <c r="F177" s="122"/>
      <c r="G177" s="122"/>
      <c r="H177" s="122"/>
      <c r="I177" s="122"/>
      <c r="J177" s="122"/>
      <c r="K177" s="210"/>
      <c r="L177" s="208"/>
      <c r="M177" s="208"/>
      <c r="N177" s="208"/>
      <c r="O177" s="208"/>
      <c r="P177" s="208"/>
      <c r="Q177" s="209"/>
      <c r="R177" s="217"/>
      <c r="S177" s="122"/>
      <c r="T177" s="122"/>
      <c r="U177" s="122"/>
      <c r="V177" s="122"/>
      <c r="W177" s="122"/>
      <c r="X177" s="122"/>
      <c r="Y177" s="213"/>
      <c r="Z177" s="209"/>
      <c r="AA177" s="209"/>
      <c r="AB177" s="209"/>
      <c r="AC177" s="209"/>
      <c r="AD177" s="209"/>
      <c r="AE177" s="209"/>
      <c r="AF177" s="217"/>
      <c r="AG177" s="122"/>
      <c r="AH177" s="122"/>
      <c r="AI177" s="122"/>
      <c r="AJ177" s="122"/>
      <c r="AK177" s="122"/>
    </row>
    <row r="178" spans="1:37" ht="14.25" customHeight="1" x14ac:dyDescent="0.35">
      <c r="A178" s="216"/>
      <c r="B178" s="122"/>
      <c r="C178" s="122"/>
      <c r="D178" s="122"/>
      <c r="E178" s="122"/>
      <c r="F178" s="122"/>
      <c r="G178" s="122"/>
      <c r="H178" s="122"/>
      <c r="I178" s="122"/>
      <c r="J178" s="122"/>
      <c r="K178" s="210"/>
      <c r="L178" s="208"/>
      <c r="M178" s="208"/>
      <c r="N178" s="208"/>
      <c r="O178" s="208"/>
      <c r="P178" s="208"/>
      <c r="Q178" s="209"/>
      <c r="R178" s="217"/>
      <c r="S178" s="122"/>
      <c r="T178" s="122"/>
      <c r="U178" s="122"/>
      <c r="V178" s="122"/>
      <c r="W178" s="122"/>
      <c r="X178" s="122"/>
      <c r="Y178" s="213"/>
      <c r="Z178" s="209"/>
      <c r="AA178" s="209"/>
      <c r="AB178" s="209"/>
      <c r="AC178" s="209"/>
      <c r="AD178" s="209"/>
      <c r="AE178" s="209"/>
      <c r="AF178" s="217"/>
      <c r="AG178" s="122"/>
      <c r="AH178" s="122"/>
      <c r="AI178" s="122"/>
      <c r="AJ178" s="122"/>
      <c r="AK178" s="122"/>
    </row>
    <row r="179" spans="1:37" ht="14.25" customHeight="1" x14ac:dyDescent="0.35">
      <c r="A179" s="216"/>
      <c r="B179" s="122"/>
      <c r="C179" s="122"/>
      <c r="D179" s="122"/>
      <c r="E179" s="122"/>
      <c r="F179" s="122"/>
      <c r="G179" s="122"/>
      <c r="H179" s="122"/>
      <c r="I179" s="122"/>
      <c r="J179" s="122"/>
      <c r="K179" s="210"/>
      <c r="L179" s="208"/>
      <c r="M179" s="208"/>
      <c r="N179" s="208"/>
      <c r="O179" s="208"/>
      <c r="P179" s="208"/>
      <c r="Q179" s="209"/>
      <c r="R179" s="217"/>
      <c r="S179" s="122"/>
      <c r="T179" s="122"/>
      <c r="U179" s="122"/>
      <c r="V179" s="122"/>
      <c r="W179" s="122"/>
      <c r="X179" s="122"/>
      <c r="Y179" s="213"/>
      <c r="Z179" s="209"/>
      <c r="AA179" s="209"/>
      <c r="AB179" s="209"/>
      <c r="AC179" s="209"/>
      <c r="AD179" s="209"/>
      <c r="AE179" s="209"/>
      <c r="AF179" s="217"/>
      <c r="AG179" s="122"/>
      <c r="AH179" s="122"/>
      <c r="AI179" s="122"/>
      <c r="AJ179" s="122"/>
      <c r="AK179" s="122"/>
    </row>
    <row r="180" spans="1:37" ht="14.25" customHeight="1" x14ac:dyDescent="0.35">
      <c r="A180" s="216"/>
      <c r="B180" s="122"/>
      <c r="C180" s="122"/>
      <c r="D180" s="122"/>
      <c r="E180" s="122"/>
      <c r="F180" s="122"/>
      <c r="G180" s="122"/>
      <c r="H180" s="122"/>
      <c r="I180" s="122"/>
      <c r="J180" s="122"/>
      <c r="K180" s="210"/>
      <c r="L180" s="208"/>
      <c r="M180" s="208"/>
      <c r="N180" s="208"/>
      <c r="O180" s="208"/>
      <c r="P180" s="208"/>
      <c r="Q180" s="209"/>
      <c r="R180" s="217"/>
      <c r="S180" s="122"/>
      <c r="T180" s="122"/>
      <c r="U180" s="122"/>
      <c r="V180" s="122"/>
      <c r="W180" s="122"/>
      <c r="X180" s="122"/>
      <c r="Y180" s="213"/>
      <c r="Z180" s="209"/>
      <c r="AA180" s="209"/>
      <c r="AB180" s="209"/>
      <c r="AC180" s="209"/>
      <c r="AD180" s="209"/>
      <c r="AE180" s="209"/>
      <c r="AF180" s="217"/>
      <c r="AG180" s="122"/>
      <c r="AH180" s="122"/>
      <c r="AI180" s="122"/>
      <c r="AJ180" s="122"/>
      <c r="AK180" s="122"/>
    </row>
    <row r="181" spans="1:37" ht="14.25" customHeight="1" x14ac:dyDescent="0.35">
      <c r="A181" s="216"/>
      <c r="B181" s="122"/>
      <c r="C181" s="122"/>
      <c r="D181" s="122"/>
      <c r="E181" s="122"/>
      <c r="F181" s="122"/>
      <c r="G181" s="122"/>
      <c r="H181" s="122"/>
      <c r="I181" s="122"/>
      <c r="J181" s="122"/>
      <c r="K181" s="210"/>
      <c r="L181" s="208"/>
      <c r="M181" s="208"/>
      <c r="N181" s="208"/>
      <c r="O181" s="208"/>
      <c r="P181" s="208"/>
      <c r="Q181" s="209"/>
      <c r="R181" s="217"/>
      <c r="S181" s="122"/>
      <c r="T181" s="122"/>
      <c r="U181" s="122"/>
      <c r="V181" s="122"/>
      <c r="W181" s="122"/>
      <c r="X181" s="122"/>
      <c r="Y181" s="213"/>
      <c r="Z181" s="209"/>
      <c r="AA181" s="209"/>
      <c r="AB181" s="209"/>
      <c r="AC181" s="209"/>
      <c r="AD181" s="209"/>
      <c r="AE181" s="209"/>
      <c r="AF181" s="217"/>
      <c r="AG181" s="122"/>
      <c r="AH181" s="122"/>
      <c r="AI181" s="122"/>
      <c r="AJ181" s="122"/>
      <c r="AK181" s="122"/>
    </row>
    <row r="182" spans="1:37" ht="14.25" customHeight="1" x14ac:dyDescent="0.35">
      <c r="A182" s="216"/>
      <c r="B182" s="122"/>
      <c r="C182" s="122"/>
      <c r="D182" s="122"/>
      <c r="E182" s="122"/>
      <c r="F182" s="122"/>
      <c r="G182" s="122"/>
      <c r="H182" s="122"/>
      <c r="I182" s="122"/>
      <c r="J182" s="122"/>
      <c r="K182" s="210"/>
      <c r="L182" s="208"/>
      <c r="M182" s="208"/>
      <c r="N182" s="208"/>
      <c r="O182" s="208"/>
      <c r="P182" s="208"/>
      <c r="Q182" s="209"/>
      <c r="R182" s="217"/>
      <c r="S182" s="122"/>
      <c r="T182" s="122"/>
      <c r="U182" s="122"/>
      <c r="V182" s="122"/>
      <c r="W182" s="122"/>
      <c r="X182" s="122"/>
      <c r="Y182" s="213"/>
      <c r="Z182" s="209"/>
      <c r="AA182" s="209"/>
      <c r="AB182" s="209"/>
      <c r="AC182" s="209"/>
      <c r="AD182" s="209"/>
      <c r="AE182" s="209"/>
      <c r="AF182" s="217"/>
      <c r="AG182" s="122"/>
      <c r="AH182" s="122"/>
      <c r="AI182" s="122"/>
      <c r="AJ182" s="122"/>
      <c r="AK182" s="122"/>
    </row>
    <row r="183" spans="1:37" ht="14.25" customHeight="1" x14ac:dyDescent="0.35">
      <c r="A183" s="216"/>
      <c r="B183" s="122"/>
      <c r="C183" s="122"/>
      <c r="D183" s="122"/>
      <c r="E183" s="122"/>
      <c r="F183" s="122"/>
      <c r="G183" s="122"/>
      <c r="H183" s="122"/>
      <c r="I183" s="122"/>
      <c r="J183" s="122"/>
      <c r="K183" s="210"/>
      <c r="L183" s="208"/>
      <c r="M183" s="208"/>
      <c r="N183" s="208"/>
      <c r="O183" s="208"/>
      <c r="P183" s="208"/>
      <c r="Q183" s="209"/>
      <c r="R183" s="217"/>
      <c r="S183" s="122"/>
      <c r="T183" s="122"/>
      <c r="U183" s="122"/>
      <c r="V183" s="122"/>
      <c r="W183" s="122"/>
      <c r="X183" s="122"/>
      <c r="Y183" s="213"/>
      <c r="Z183" s="209"/>
      <c r="AA183" s="209"/>
      <c r="AB183" s="209"/>
      <c r="AC183" s="209"/>
      <c r="AD183" s="209"/>
      <c r="AE183" s="209"/>
      <c r="AF183" s="217"/>
      <c r="AG183" s="122"/>
      <c r="AH183" s="122"/>
      <c r="AI183" s="122"/>
      <c r="AJ183" s="122"/>
      <c r="AK183" s="122"/>
    </row>
    <row r="184" spans="1:37" ht="14.25" customHeight="1" x14ac:dyDescent="0.35">
      <c r="A184" s="216"/>
      <c r="B184" s="122"/>
      <c r="C184" s="122"/>
      <c r="D184" s="122"/>
      <c r="E184" s="122"/>
      <c r="F184" s="122"/>
      <c r="G184" s="122"/>
      <c r="H184" s="122"/>
      <c r="I184" s="122"/>
      <c r="J184" s="122"/>
      <c r="K184" s="210"/>
      <c r="L184" s="208"/>
      <c r="M184" s="208"/>
      <c r="N184" s="208"/>
      <c r="O184" s="208"/>
      <c r="P184" s="208"/>
      <c r="Q184" s="209"/>
      <c r="R184" s="217"/>
      <c r="S184" s="122"/>
      <c r="T184" s="122"/>
      <c r="U184" s="122"/>
      <c r="V184" s="122"/>
      <c r="W184" s="122"/>
      <c r="X184" s="122"/>
      <c r="Y184" s="213"/>
      <c r="Z184" s="209"/>
      <c r="AA184" s="209"/>
      <c r="AB184" s="209"/>
      <c r="AC184" s="209"/>
      <c r="AD184" s="209"/>
      <c r="AE184" s="209"/>
      <c r="AF184" s="217"/>
      <c r="AG184" s="122"/>
      <c r="AH184" s="122"/>
      <c r="AI184" s="122"/>
      <c r="AJ184" s="122"/>
      <c r="AK184" s="122"/>
    </row>
    <row r="185" spans="1:37" ht="14.25" customHeight="1" x14ac:dyDescent="0.35">
      <c r="A185" s="216"/>
      <c r="B185" s="122"/>
      <c r="C185" s="122"/>
      <c r="D185" s="122"/>
      <c r="E185" s="122"/>
      <c r="F185" s="122"/>
      <c r="G185" s="122"/>
      <c r="H185" s="122"/>
      <c r="I185" s="122"/>
      <c r="J185" s="122"/>
      <c r="K185" s="210"/>
      <c r="L185" s="208"/>
      <c r="M185" s="208"/>
      <c r="N185" s="208"/>
      <c r="O185" s="208"/>
      <c r="P185" s="208"/>
      <c r="Q185" s="209"/>
      <c r="R185" s="217"/>
      <c r="S185" s="122"/>
      <c r="T185" s="122"/>
      <c r="U185" s="122"/>
      <c r="V185" s="122"/>
      <c r="W185" s="122"/>
      <c r="X185" s="122"/>
      <c r="Y185" s="213"/>
      <c r="Z185" s="209"/>
      <c r="AA185" s="209"/>
      <c r="AB185" s="209"/>
      <c r="AC185" s="209"/>
      <c r="AD185" s="209"/>
      <c r="AE185" s="209"/>
      <c r="AF185" s="217"/>
      <c r="AG185" s="122"/>
      <c r="AH185" s="122"/>
      <c r="AI185" s="122"/>
      <c r="AJ185" s="122"/>
      <c r="AK185" s="122"/>
    </row>
    <row r="186" spans="1:37" ht="14.25" customHeight="1" x14ac:dyDescent="0.35">
      <c r="A186" s="216"/>
      <c r="B186" s="122"/>
      <c r="C186" s="122"/>
      <c r="D186" s="122"/>
      <c r="E186" s="122"/>
      <c r="F186" s="122"/>
      <c r="G186" s="122"/>
      <c r="H186" s="122"/>
      <c r="I186" s="122"/>
      <c r="J186" s="122"/>
      <c r="K186" s="210"/>
      <c r="L186" s="208"/>
      <c r="M186" s="208"/>
      <c r="N186" s="208"/>
      <c r="O186" s="208"/>
      <c r="P186" s="208"/>
      <c r="Q186" s="209"/>
      <c r="R186" s="217"/>
      <c r="S186" s="122"/>
      <c r="T186" s="122"/>
      <c r="U186" s="122"/>
      <c r="V186" s="122"/>
      <c r="W186" s="122"/>
      <c r="X186" s="122"/>
      <c r="Y186" s="213"/>
      <c r="Z186" s="209"/>
      <c r="AA186" s="209"/>
      <c r="AB186" s="209"/>
      <c r="AC186" s="209"/>
      <c r="AD186" s="209"/>
      <c r="AE186" s="209"/>
      <c r="AF186" s="217"/>
      <c r="AG186" s="122"/>
      <c r="AH186" s="122"/>
      <c r="AI186" s="122"/>
      <c r="AJ186" s="122"/>
      <c r="AK186" s="122"/>
    </row>
    <row r="187" spans="1:37" ht="14.25" customHeight="1" x14ac:dyDescent="0.35">
      <c r="A187" s="216"/>
      <c r="B187" s="122"/>
      <c r="C187" s="122"/>
      <c r="D187" s="122"/>
      <c r="E187" s="122"/>
      <c r="F187" s="122"/>
      <c r="G187" s="122"/>
      <c r="H187" s="122"/>
      <c r="I187" s="122"/>
      <c r="J187" s="122"/>
      <c r="K187" s="210"/>
      <c r="L187" s="208"/>
      <c r="M187" s="208"/>
      <c r="N187" s="208"/>
      <c r="O187" s="208"/>
      <c r="P187" s="208"/>
      <c r="Q187" s="209"/>
      <c r="R187" s="217"/>
      <c r="S187" s="122"/>
      <c r="T187" s="122"/>
      <c r="U187" s="122"/>
      <c r="V187" s="122"/>
      <c r="W187" s="122"/>
      <c r="X187" s="122"/>
      <c r="Y187" s="213"/>
      <c r="Z187" s="209"/>
      <c r="AA187" s="209"/>
      <c r="AB187" s="209"/>
      <c r="AC187" s="209"/>
      <c r="AD187" s="209"/>
      <c r="AE187" s="209"/>
      <c r="AF187" s="217"/>
      <c r="AG187" s="122"/>
      <c r="AH187" s="122"/>
      <c r="AI187" s="122"/>
      <c r="AJ187" s="122"/>
      <c r="AK187" s="122"/>
    </row>
    <row r="188" spans="1:37" ht="14.25" customHeight="1" x14ac:dyDescent="0.35">
      <c r="A188" s="216"/>
      <c r="B188" s="122"/>
      <c r="C188" s="122"/>
      <c r="D188" s="122"/>
      <c r="E188" s="122"/>
      <c r="F188" s="122"/>
      <c r="G188" s="122"/>
      <c r="H188" s="122"/>
      <c r="I188" s="122"/>
      <c r="J188" s="122"/>
      <c r="K188" s="210"/>
      <c r="L188" s="208"/>
      <c r="M188" s="208"/>
      <c r="N188" s="208"/>
      <c r="O188" s="208"/>
      <c r="P188" s="208"/>
      <c r="Q188" s="209"/>
      <c r="R188" s="217"/>
      <c r="S188" s="122"/>
      <c r="T188" s="122"/>
      <c r="U188" s="122"/>
      <c r="V188" s="122"/>
      <c r="W188" s="122"/>
      <c r="X188" s="122"/>
      <c r="Y188" s="213"/>
      <c r="Z188" s="209"/>
      <c r="AA188" s="209"/>
      <c r="AB188" s="209"/>
      <c r="AC188" s="209"/>
      <c r="AD188" s="209"/>
      <c r="AE188" s="209"/>
      <c r="AF188" s="217"/>
      <c r="AG188" s="122"/>
      <c r="AH188" s="122"/>
      <c r="AI188" s="122"/>
      <c r="AJ188" s="122"/>
      <c r="AK188" s="122"/>
    </row>
    <row r="189" spans="1:37" ht="14.25" customHeight="1" x14ac:dyDescent="0.35">
      <c r="A189" s="216"/>
      <c r="B189" s="122"/>
      <c r="C189" s="122"/>
      <c r="D189" s="122"/>
      <c r="E189" s="122"/>
      <c r="F189" s="122"/>
      <c r="G189" s="122"/>
      <c r="H189" s="122"/>
      <c r="I189" s="122"/>
      <c r="J189" s="122"/>
      <c r="K189" s="210"/>
      <c r="L189" s="208"/>
      <c r="M189" s="208"/>
      <c r="N189" s="208"/>
      <c r="O189" s="208"/>
      <c r="P189" s="208"/>
      <c r="Q189" s="209"/>
      <c r="R189" s="217"/>
      <c r="S189" s="122"/>
      <c r="T189" s="122"/>
      <c r="U189" s="122"/>
      <c r="V189" s="122"/>
      <c r="W189" s="122"/>
      <c r="X189" s="122"/>
      <c r="Y189" s="213"/>
      <c r="Z189" s="209"/>
      <c r="AA189" s="209"/>
      <c r="AB189" s="209"/>
      <c r="AC189" s="209"/>
      <c r="AD189" s="209"/>
      <c r="AE189" s="209"/>
      <c r="AF189" s="217"/>
      <c r="AG189" s="122"/>
      <c r="AH189" s="122"/>
      <c r="AI189" s="122"/>
      <c r="AJ189" s="122"/>
      <c r="AK189" s="122"/>
    </row>
    <row r="190" spans="1:37" ht="14.25" customHeight="1" x14ac:dyDescent="0.35">
      <c r="A190" s="216"/>
      <c r="B190" s="122"/>
      <c r="C190" s="122"/>
      <c r="D190" s="122"/>
      <c r="E190" s="122"/>
      <c r="F190" s="122"/>
      <c r="G190" s="122"/>
      <c r="H190" s="122"/>
      <c r="I190" s="122"/>
      <c r="J190" s="122"/>
      <c r="K190" s="210"/>
      <c r="L190" s="208"/>
      <c r="M190" s="208"/>
      <c r="N190" s="208"/>
      <c r="O190" s="208"/>
      <c r="P190" s="208"/>
      <c r="Q190" s="209"/>
      <c r="R190" s="217"/>
      <c r="S190" s="122"/>
      <c r="T190" s="122"/>
      <c r="U190" s="122"/>
      <c r="V190" s="122"/>
      <c r="W190" s="122"/>
      <c r="X190" s="122"/>
      <c r="Y190" s="213"/>
      <c r="Z190" s="209"/>
      <c r="AA190" s="209"/>
      <c r="AB190" s="209"/>
      <c r="AC190" s="209"/>
      <c r="AD190" s="209"/>
      <c r="AE190" s="209"/>
      <c r="AF190" s="217"/>
      <c r="AG190" s="122"/>
      <c r="AH190" s="122"/>
      <c r="AI190" s="122"/>
      <c r="AJ190" s="122"/>
      <c r="AK190" s="122"/>
    </row>
    <row r="191" spans="1:37" ht="14.25" customHeight="1" x14ac:dyDescent="0.35">
      <c r="A191" s="216"/>
      <c r="B191" s="122"/>
      <c r="C191" s="122"/>
      <c r="D191" s="122"/>
      <c r="E191" s="122"/>
      <c r="F191" s="122"/>
      <c r="G191" s="122"/>
      <c r="H191" s="122"/>
      <c r="I191" s="122"/>
      <c r="J191" s="122"/>
      <c r="K191" s="210"/>
      <c r="L191" s="208"/>
      <c r="M191" s="208"/>
      <c r="N191" s="208"/>
      <c r="O191" s="208"/>
      <c r="P191" s="208"/>
      <c r="Q191" s="209"/>
      <c r="R191" s="217"/>
      <c r="S191" s="122"/>
      <c r="T191" s="122"/>
      <c r="U191" s="122"/>
      <c r="V191" s="122"/>
      <c r="W191" s="122"/>
      <c r="X191" s="122"/>
      <c r="Y191" s="213"/>
      <c r="Z191" s="209"/>
      <c r="AA191" s="209"/>
      <c r="AB191" s="209"/>
      <c r="AC191" s="209"/>
      <c r="AD191" s="209"/>
      <c r="AE191" s="209"/>
      <c r="AF191" s="217"/>
      <c r="AG191" s="122"/>
      <c r="AH191" s="122"/>
      <c r="AI191" s="122"/>
      <c r="AJ191" s="122"/>
      <c r="AK191" s="122"/>
    </row>
    <row r="192" spans="1:37" ht="14.25" customHeight="1" x14ac:dyDescent="0.35">
      <c r="A192" s="216"/>
      <c r="B192" s="122"/>
      <c r="C192" s="122"/>
      <c r="D192" s="122"/>
      <c r="E192" s="122"/>
      <c r="F192" s="122"/>
      <c r="G192" s="122"/>
      <c r="H192" s="122"/>
      <c r="I192" s="122"/>
      <c r="J192" s="122"/>
      <c r="K192" s="210"/>
      <c r="L192" s="208"/>
      <c r="M192" s="208"/>
      <c r="N192" s="208"/>
      <c r="O192" s="208"/>
      <c r="P192" s="208"/>
      <c r="Q192" s="209"/>
      <c r="R192" s="217"/>
      <c r="S192" s="122"/>
      <c r="T192" s="122"/>
      <c r="U192" s="122"/>
      <c r="V192" s="122"/>
      <c r="W192" s="122"/>
      <c r="X192" s="122"/>
      <c r="Y192" s="213"/>
      <c r="Z192" s="209"/>
      <c r="AA192" s="209"/>
      <c r="AB192" s="209"/>
      <c r="AC192" s="209"/>
      <c r="AD192" s="209"/>
      <c r="AE192" s="209"/>
      <c r="AF192" s="217"/>
      <c r="AG192" s="122"/>
      <c r="AH192" s="122"/>
      <c r="AI192" s="122"/>
      <c r="AJ192" s="122"/>
      <c r="AK192" s="122"/>
    </row>
    <row r="193" spans="1:37" ht="14.25" customHeight="1" x14ac:dyDescent="0.35">
      <c r="A193" s="216"/>
      <c r="B193" s="122"/>
      <c r="C193" s="122"/>
      <c r="D193" s="122"/>
      <c r="E193" s="122"/>
      <c r="F193" s="122"/>
      <c r="G193" s="122"/>
      <c r="H193" s="122"/>
      <c r="I193" s="122"/>
      <c r="J193" s="122"/>
      <c r="K193" s="210"/>
      <c r="L193" s="208"/>
      <c r="M193" s="208"/>
      <c r="N193" s="208"/>
      <c r="O193" s="208"/>
      <c r="P193" s="208"/>
      <c r="Q193" s="209"/>
      <c r="R193" s="217"/>
      <c r="S193" s="122"/>
      <c r="T193" s="122"/>
      <c r="U193" s="122"/>
      <c r="V193" s="122"/>
      <c r="W193" s="122"/>
      <c r="X193" s="122"/>
      <c r="Y193" s="213"/>
      <c r="Z193" s="209"/>
      <c r="AA193" s="209"/>
      <c r="AB193" s="209"/>
      <c r="AC193" s="209"/>
      <c r="AD193" s="209"/>
      <c r="AE193" s="209"/>
      <c r="AF193" s="217"/>
      <c r="AG193" s="122"/>
      <c r="AH193" s="122"/>
      <c r="AI193" s="122"/>
      <c r="AJ193" s="122"/>
      <c r="AK193" s="122"/>
    </row>
    <row r="194" spans="1:37" ht="14.25" customHeight="1" x14ac:dyDescent="0.35">
      <c r="A194" s="216"/>
      <c r="B194" s="122"/>
      <c r="C194" s="122"/>
      <c r="D194" s="122"/>
      <c r="E194" s="122"/>
      <c r="F194" s="122"/>
      <c r="G194" s="122"/>
      <c r="H194" s="122"/>
      <c r="I194" s="122"/>
      <c r="J194" s="122"/>
      <c r="K194" s="210"/>
      <c r="L194" s="208"/>
      <c r="M194" s="208"/>
      <c r="N194" s="208"/>
      <c r="O194" s="208"/>
      <c r="P194" s="208"/>
      <c r="Q194" s="209"/>
      <c r="R194" s="217"/>
      <c r="S194" s="122"/>
      <c r="T194" s="122"/>
      <c r="U194" s="122"/>
      <c r="V194" s="122"/>
      <c r="W194" s="122"/>
      <c r="X194" s="122"/>
      <c r="Y194" s="213"/>
      <c r="Z194" s="209"/>
      <c r="AA194" s="209"/>
      <c r="AB194" s="209"/>
      <c r="AC194" s="209"/>
      <c r="AD194" s="209"/>
      <c r="AE194" s="209"/>
      <c r="AF194" s="217"/>
      <c r="AG194" s="122"/>
      <c r="AH194" s="122"/>
      <c r="AI194" s="122"/>
      <c r="AJ194" s="122"/>
      <c r="AK194" s="122"/>
    </row>
    <row r="195" spans="1:37" ht="14.25" customHeight="1" x14ac:dyDescent="0.35">
      <c r="A195" s="216"/>
      <c r="B195" s="122"/>
      <c r="C195" s="122"/>
      <c r="D195" s="122"/>
      <c r="E195" s="122"/>
      <c r="F195" s="122"/>
      <c r="G195" s="122"/>
      <c r="H195" s="122"/>
      <c r="I195" s="122"/>
      <c r="J195" s="122"/>
      <c r="K195" s="210"/>
      <c r="L195" s="208"/>
      <c r="M195" s="208"/>
      <c r="N195" s="208"/>
      <c r="O195" s="208"/>
      <c r="P195" s="208"/>
      <c r="Q195" s="209"/>
      <c r="R195" s="217"/>
      <c r="S195" s="122"/>
      <c r="T195" s="122"/>
      <c r="U195" s="122"/>
      <c r="V195" s="122"/>
      <c r="W195" s="122"/>
      <c r="X195" s="122"/>
      <c r="Y195" s="213"/>
      <c r="Z195" s="209"/>
      <c r="AA195" s="209"/>
      <c r="AB195" s="209"/>
      <c r="AC195" s="209"/>
      <c r="AD195" s="209"/>
      <c r="AE195" s="209"/>
      <c r="AF195" s="217"/>
      <c r="AG195" s="122"/>
      <c r="AH195" s="122"/>
      <c r="AI195" s="122"/>
      <c r="AJ195" s="122"/>
      <c r="AK195" s="122"/>
    </row>
    <row r="196" spans="1:37" ht="14.25" customHeight="1" x14ac:dyDescent="0.35">
      <c r="A196" s="216"/>
      <c r="B196" s="122"/>
      <c r="C196" s="122"/>
      <c r="D196" s="122"/>
      <c r="E196" s="122"/>
      <c r="F196" s="122"/>
      <c r="G196" s="122"/>
      <c r="H196" s="122"/>
      <c r="I196" s="122"/>
      <c r="J196" s="122"/>
      <c r="K196" s="210"/>
      <c r="L196" s="208"/>
      <c r="M196" s="208"/>
      <c r="N196" s="208"/>
      <c r="O196" s="208"/>
      <c r="P196" s="208"/>
      <c r="Q196" s="209"/>
      <c r="R196" s="217"/>
      <c r="S196" s="122"/>
      <c r="T196" s="122"/>
      <c r="U196" s="122"/>
      <c r="V196" s="122"/>
      <c r="W196" s="122"/>
      <c r="X196" s="122"/>
      <c r="Y196" s="213"/>
      <c r="Z196" s="209"/>
      <c r="AA196" s="209"/>
      <c r="AB196" s="209"/>
      <c r="AC196" s="209"/>
      <c r="AD196" s="209"/>
      <c r="AE196" s="209"/>
      <c r="AF196" s="217"/>
      <c r="AG196" s="122"/>
      <c r="AH196" s="122"/>
      <c r="AI196" s="122"/>
      <c r="AJ196" s="122"/>
      <c r="AK196" s="122"/>
    </row>
    <row r="197" spans="1:37" ht="14.25" customHeight="1" x14ac:dyDescent="0.35">
      <c r="A197" s="216"/>
      <c r="B197" s="122"/>
      <c r="C197" s="122"/>
      <c r="D197" s="122"/>
      <c r="E197" s="122"/>
      <c r="F197" s="122"/>
      <c r="G197" s="122"/>
      <c r="H197" s="122"/>
      <c r="I197" s="122"/>
      <c r="J197" s="122"/>
      <c r="K197" s="210"/>
      <c r="L197" s="208"/>
      <c r="M197" s="208"/>
      <c r="N197" s="208"/>
      <c r="O197" s="208"/>
      <c r="P197" s="208"/>
      <c r="Q197" s="209"/>
      <c r="R197" s="217"/>
      <c r="S197" s="122"/>
      <c r="T197" s="122"/>
      <c r="U197" s="122"/>
      <c r="V197" s="122"/>
      <c r="W197" s="122"/>
      <c r="X197" s="122"/>
      <c r="Y197" s="213"/>
      <c r="Z197" s="209"/>
      <c r="AA197" s="209"/>
      <c r="AB197" s="209"/>
      <c r="AC197" s="209"/>
      <c r="AD197" s="209"/>
      <c r="AE197" s="209"/>
      <c r="AF197" s="217"/>
      <c r="AG197" s="122"/>
      <c r="AH197" s="122"/>
      <c r="AI197" s="122"/>
      <c r="AJ197" s="122"/>
      <c r="AK197" s="122"/>
    </row>
    <row r="198" spans="1:37" ht="14.25" customHeight="1" x14ac:dyDescent="0.35">
      <c r="A198" s="216"/>
      <c r="B198" s="122"/>
      <c r="C198" s="122"/>
      <c r="D198" s="122"/>
      <c r="E198" s="122"/>
      <c r="F198" s="122"/>
      <c r="G198" s="122"/>
      <c r="H198" s="122"/>
      <c r="I198" s="122"/>
      <c r="J198" s="122"/>
      <c r="K198" s="210"/>
      <c r="L198" s="208"/>
      <c r="M198" s="208"/>
      <c r="N198" s="208"/>
      <c r="O198" s="208"/>
      <c r="P198" s="208"/>
      <c r="Q198" s="209"/>
      <c r="R198" s="217"/>
      <c r="S198" s="122"/>
      <c r="T198" s="122"/>
      <c r="U198" s="122"/>
      <c r="V198" s="122"/>
      <c r="W198" s="122"/>
      <c r="X198" s="122"/>
      <c r="Y198" s="213"/>
      <c r="Z198" s="209"/>
      <c r="AA198" s="209"/>
      <c r="AB198" s="209"/>
      <c r="AC198" s="209"/>
      <c r="AD198" s="209"/>
      <c r="AE198" s="209"/>
      <c r="AF198" s="217"/>
      <c r="AG198" s="122"/>
      <c r="AH198" s="122"/>
      <c r="AI198" s="122"/>
      <c r="AJ198" s="122"/>
      <c r="AK198" s="122"/>
    </row>
    <row r="199" spans="1:37" ht="14.25" customHeight="1" x14ac:dyDescent="0.35">
      <c r="A199" s="216"/>
      <c r="B199" s="122"/>
      <c r="C199" s="122"/>
      <c r="D199" s="122"/>
      <c r="E199" s="122"/>
      <c r="F199" s="122"/>
      <c r="G199" s="122"/>
      <c r="H199" s="122"/>
      <c r="I199" s="122"/>
      <c r="J199" s="122"/>
      <c r="K199" s="210"/>
      <c r="L199" s="208"/>
      <c r="M199" s="208"/>
      <c r="N199" s="208"/>
      <c r="O199" s="208"/>
      <c r="P199" s="208"/>
      <c r="Q199" s="209"/>
      <c r="R199" s="217"/>
      <c r="S199" s="122"/>
      <c r="T199" s="122"/>
      <c r="U199" s="122"/>
      <c r="V199" s="122"/>
      <c r="W199" s="122"/>
      <c r="X199" s="122"/>
      <c r="Y199" s="213"/>
      <c r="Z199" s="209"/>
      <c r="AA199" s="209"/>
      <c r="AB199" s="209"/>
      <c r="AC199" s="209"/>
      <c r="AD199" s="209"/>
      <c r="AE199" s="209"/>
      <c r="AF199" s="217"/>
      <c r="AG199" s="122"/>
      <c r="AH199" s="122"/>
      <c r="AI199" s="122"/>
      <c r="AJ199" s="122"/>
      <c r="AK199" s="122"/>
    </row>
    <row r="200" spans="1:37" ht="14.25" customHeight="1" x14ac:dyDescent="0.35">
      <c r="A200" s="216"/>
      <c r="B200" s="122"/>
      <c r="C200" s="122"/>
      <c r="D200" s="122"/>
      <c r="E200" s="122"/>
      <c r="F200" s="122"/>
      <c r="G200" s="122"/>
      <c r="H200" s="122"/>
      <c r="I200" s="122"/>
      <c r="J200" s="122"/>
      <c r="K200" s="210"/>
      <c r="L200" s="208"/>
      <c r="M200" s="208"/>
      <c r="N200" s="208"/>
      <c r="O200" s="208"/>
      <c r="P200" s="208"/>
      <c r="Q200" s="209"/>
      <c r="R200" s="217"/>
      <c r="S200" s="122"/>
      <c r="T200" s="122"/>
      <c r="U200" s="122"/>
      <c r="V200" s="122"/>
      <c r="W200" s="122"/>
      <c r="X200" s="122"/>
      <c r="Y200" s="213"/>
      <c r="Z200" s="209"/>
      <c r="AA200" s="209"/>
      <c r="AB200" s="209"/>
      <c r="AC200" s="209"/>
      <c r="AD200" s="209"/>
      <c r="AE200" s="209"/>
      <c r="AF200" s="217"/>
      <c r="AG200" s="122"/>
      <c r="AH200" s="122"/>
      <c r="AI200" s="122"/>
      <c r="AJ200" s="122"/>
      <c r="AK200" s="122"/>
    </row>
    <row r="201" spans="1:37" ht="14.25" customHeight="1" x14ac:dyDescent="0.35">
      <c r="A201" s="216"/>
      <c r="B201" s="122"/>
      <c r="C201" s="122"/>
      <c r="D201" s="122"/>
      <c r="E201" s="122"/>
      <c r="F201" s="122"/>
      <c r="G201" s="122"/>
      <c r="H201" s="122"/>
      <c r="I201" s="122"/>
      <c r="J201" s="122"/>
      <c r="K201" s="210"/>
      <c r="L201" s="208"/>
      <c r="M201" s="208"/>
      <c r="N201" s="208"/>
      <c r="O201" s="208"/>
      <c r="P201" s="208"/>
      <c r="Q201" s="209"/>
      <c r="R201" s="217"/>
      <c r="S201" s="122"/>
      <c r="T201" s="122"/>
      <c r="U201" s="122"/>
      <c r="V201" s="122"/>
      <c r="W201" s="122"/>
      <c r="X201" s="122"/>
      <c r="Y201" s="213"/>
      <c r="Z201" s="209"/>
      <c r="AA201" s="209"/>
      <c r="AB201" s="209"/>
      <c r="AC201" s="209"/>
      <c r="AD201" s="209"/>
      <c r="AE201" s="209"/>
      <c r="AF201" s="217"/>
      <c r="AG201" s="122"/>
      <c r="AH201" s="122"/>
      <c r="AI201" s="122"/>
      <c r="AJ201" s="122"/>
      <c r="AK201" s="122"/>
    </row>
    <row r="202" spans="1:37" ht="14.25" customHeight="1" x14ac:dyDescent="0.35">
      <c r="A202" s="216"/>
      <c r="B202" s="122"/>
      <c r="C202" s="122"/>
      <c r="D202" s="122"/>
      <c r="E202" s="122"/>
      <c r="F202" s="122"/>
      <c r="G202" s="122"/>
      <c r="H202" s="122"/>
      <c r="I202" s="122"/>
      <c r="J202" s="122"/>
      <c r="K202" s="210"/>
      <c r="L202" s="208"/>
      <c r="M202" s="208"/>
      <c r="N202" s="208"/>
      <c r="O202" s="208"/>
      <c r="P202" s="208"/>
      <c r="Q202" s="209"/>
      <c r="R202" s="217"/>
      <c r="S202" s="122"/>
      <c r="T202" s="122"/>
      <c r="U202" s="122"/>
      <c r="V202" s="122"/>
      <c r="W202" s="122"/>
      <c r="X202" s="122"/>
      <c r="Y202" s="213"/>
      <c r="Z202" s="209"/>
      <c r="AA202" s="209"/>
      <c r="AB202" s="209"/>
      <c r="AC202" s="209"/>
      <c r="AD202" s="209"/>
      <c r="AE202" s="209"/>
      <c r="AF202" s="217"/>
      <c r="AG202" s="122"/>
      <c r="AH202" s="122"/>
      <c r="AI202" s="122"/>
      <c r="AJ202" s="122"/>
      <c r="AK202" s="122"/>
    </row>
    <row r="203" spans="1:37" ht="14.25" customHeight="1" x14ac:dyDescent="0.35">
      <c r="A203" s="216"/>
      <c r="B203" s="122"/>
      <c r="C203" s="122"/>
      <c r="D203" s="122"/>
      <c r="E203" s="122"/>
      <c r="F203" s="122"/>
      <c r="G203" s="122"/>
      <c r="H203" s="122"/>
      <c r="I203" s="122"/>
      <c r="J203" s="122"/>
      <c r="K203" s="210"/>
      <c r="L203" s="208"/>
      <c r="M203" s="208"/>
      <c r="N203" s="208"/>
      <c r="O203" s="208"/>
      <c r="P203" s="208"/>
      <c r="Q203" s="209"/>
      <c r="R203" s="217"/>
      <c r="S203" s="122"/>
      <c r="T203" s="122"/>
      <c r="U203" s="122"/>
      <c r="V203" s="122"/>
      <c r="W203" s="122"/>
      <c r="X203" s="122"/>
      <c r="Y203" s="213"/>
      <c r="Z203" s="209"/>
      <c r="AA203" s="209"/>
      <c r="AB203" s="209"/>
      <c r="AC203" s="209"/>
      <c r="AD203" s="209"/>
      <c r="AE203" s="209"/>
      <c r="AF203" s="217"/>
      <c r="AG203" s="122"/>
      <c r="AH203" s="122"/>
      <c r="AI203" s="122"/>
      <c r="AJ203" s="122"/>
      <c r="AK203" s="122"/>
    </row>
    <row r="204" spans="1:37" ht="14.25" customHeight="1" x14ac:dyDescent="0.35">
      <c r="A204" s="216"/>
      <c r="B204" s="122"/>
      <c r="C204" s="122"/>
      <c r="D204" s="122"/>
      <c r="E204" s="122"/>
      <c r="F204" s="122"/>
      <c r="G204" s="122"/>
      <c r="H204" s="122"/>
      <c r="I204" s="122"/>
      <c r="J204" s="122"/>
      <c r="K204" s="210"/>
      <c r="L204" s="208"/>
      <c r="M204" s="208"/>
      <c r="N204" s="208"/>
      <c r="O204" s="208"/>
      <c r="P204" s="208"/>
      <c r="Q204" s="209"/>
      <c r="R204" s="217"/>
      <c r="S204" s="122"/>
      <c r="T204" s="122"/>
      <c r="U204" s="122"/>
      <c r="V204" s="122"/>
      <c r="W204" s="122"/>
      <c r="X204" s="122"/>
      <c r="Y204" s="213"/>
      <c r="Z204" s="209"/>
      <c r="AA204" s="209"/>
      <c r="AB204" s="209"/>
      <c r="AC204" s="209"/>
      <c r="AD204" s="209"/>
      <c r="AE204" s="209"/>
      <c r="AF204" s="217"/>
      <c r="AG204" s="122"/>
      <c r="AH204" s="122"/>
      <c r="AI204" s="122"/>
      <c r="AJ204" s="122"/>
      <c r="AK204" s="122"/>
    </row>
    <row r="205" spans="1:37" ht="14.25" customHeight="1" x14ac:dyDescent="0.35">
      <c r="A205" s="216"/>
      <c r="B205" s="122"/>
      <c r="C205" s="122"/>
      <c r="D205" s="122"/>
      <c r="E205" s="122"/>
      <c r="F205" s="122"/>
      <c r="G205" s="122"/>
      <c r="H205" s="122"/>
      <c r="I205" s="122"/>
      <c r="J205" s="122"/>
      <c r="K205" s="210"/>
      <c r="L205" s="208"/>
      <c r="M205" s="208"/>
      <c r="N205" s="208"/>
      <c r="O205" s="208"/>
      <c r="P205" s="208"/>
      <c r="Q205" s="209"/>
      <c r="R205" s="217"/>
      <c r="S205" s="122"/>
      <c r="T205" s="122"/>
      <c r="U205" s="122"/>
      <c r="V205" s="122"/>
      <c r="W205" s="122"/>
      <c r="X205" s="122"/>
      <c r="Y205" s="213"/>
      <c r="Z205" s="209"/>
      <c r="AA205" s="209"/>
      <c r="AB205" s="209"/>
      <c r="AC205" s="209"/>
      <c r="AD205" s="209"/>
      <c r="AE205" s="209"/>
      <c r="AF205" s="217"/>
      <c r="AG205" s="122"/>
      <c r="AH205" s="122"/>
      <c r="AI205" s="122"/>
      <c r="AJ205" s="122"/>
      <c r="AK205" s="122"/>
    </row>
    <row r="206" spans="1:37" ht="14.25" customHeight="1" x14ac:dyDescent="0.35">
      <c r="A206" s="216"/>
      <c r="B206" s="122"/>
      <c r="C206" s="122"/>
      <c r="D206" s="122"/>
      <c r="E206" s="122"/>
      <c r="F206" s="122"/>
      <c r="G206" s="122"/>
      <c r="H206" s="122"/>
      <c r="I206" s="122"/>
      <c r="J206" s="122"/>
      <c r="K206" s="210"/>
      <c r="L206" s="208"/>
      <c r="M206" s="208"/>
      <c r="N206" s="208"/>
      <c r="O206" s="208"/>
      <c r="P206" s="208"/>
      <c r="Q206" s="209"/>
      <c r="R206" s="217"/>
      <c r="S206" s="122"/>
      <c r="T206" s="122"/>
      <c r="U206" s="122"/>
      <c r="V206" s="122"/>
      <c r="W206" s="122"/>
      <c r="X206" s="122"/>
      <c r="Y206" s="213"/>
      <c r="Z206" s="209"/>
      <c r="AA206" s="209"/>
      <c r="AB206" s="209"/>
      <c r="AC206" s="209"/>
      <c r="AD206" s="209"/>
      <c r="AE206" s="209"/>
      <c r="AF206" s="217"/>
      <c r="AG206" s="122"/>
      <c r="AH206" s="122"/>
      <c r="AI206" s="122"/>
      <c r="AJ206" s="122"/>
      <c r="AK206" s="122"/>
    </row>
    <row r="207" spans="1:37" ht="14.25" customHeight="1" x14ac:dyDescent="0.35">
      <c r="A207" s="216"/>
      <c r="B207" s="122"/>
      <c r="C207" s="122"/>
      <c r="D207" s="122"/>
      <c r="E207" s="122"/>
      <c r="F207" s="122"/>
      <c r="G207" s="122"/>
      <c r="H207" s="122"/>
      <c r="I207" s="122"/>
      <c r="J207" s="122"/>
      <c r="K207" s="210"/>
      <c r="L207" s="208"/>
      <c r="M207" s="208"/>
      <c r="N207" s="208"/>
      <c r="O207" s="208"/>
      <c r="P207" s="208"/>
      <c r="Q207" s="209"/>
      <c r="R207" s="217"/>
      <c r="S207" s="122"/>
      <c r="T207" s="122"/>
      <c r="U207" s="122"/>
      <c r="V207" s="122"/>
      <c r="W207" s="122"/>
      <c r="X207" s="122"/>
      <c r="Y207" s="213"/>
      <c r="Z207" s="209"/>
      <c r="AA207" s="209"/>
      <c r="AB207" s="209"/>
      <c r="AC207" s="209"/>
      <c r="AD207" s="209"/>
      <c r="AE207" s="209"/>
      <c r="AF207" s="217"/>
      <c r="AG207" s="122"/>
      <c r="AH207" s="122"/>
      <c r="AI207" s="122"/>
      <c r="AJ207" s="122"/>
      <c r="AK207" s="122"/>
    </row>
    <row r="208" spans="1:37" ht="14.25" customHeight="1" x14ac:dyDescent="0.35">
      <c r="A208" s="216"/>
      <c r="B208" s="122"/>
      <c r="C208" s="122"/>
      <c r="D208" s="122"/>
      <c r="E208" s="122"/>
      <c r="F208" s="122"/>
      <c r="G208" s="122"/>
      <c r="H208" s="122"/>
      <c r="I208" s="122"/>
      <c r="J208" s="122"/>
      <c r="K208" s="210"/>
      <c r="L208" s="208"/>
      <c r="M208" s="208"/>
      <c r="N208" s="208"/>
      <c r="O208" s="208"/>
      <c r="P208" s="208"/>
      <c r="Q208" s="209"/>
      <c r="R208" s="217"/>
      <c r="S208" s="122"/>
      <c r="T208" s="122"/>
      <c r="U208" s="122"/>
      <c r="V208" s="122"/>
      <c r="W208" s="122"/>
      <c r="X208" s="122"/>
      <c r="Y208" s="213"/>
      <c r="Z208" s="209"/>
      <c r="AA208" s="209"/>
      <c r="AB208" s="209"/>
      <c r="AC208" s="209"/>
      <c r="AD208" s="209"/>
      <c r="AE208" s="209"/>
      <c r="AF208" s="217"/>
      <c r="AG208" s="122"/>
      <c r="AH208" s="122"/>
      <c r="AI208" s="122"/>
      <c r="AJ208" s="122"/>
      <c r="AK208" s="122"/>
    </row>
    <row r="209" spans="1:37" ht="14.25" customHeight="1" x14ac:dyDescent="0.35">
      <c r="A209" s="216"/>
      <c r="B209" s="122"/>
      <c r="C209" s="122"/>
      <c r="D209" s="122"/>
      <c r="E209" s="122"/>
      <c r="F209" s="122"/>
      <c r="G209" s="122"/>
      <c r="H209" s="122"/>
      <c r="I209" s="122"/>
      <c r="J209" s="122"/>
      <c r="K209" s="210"/>
      <c r="L209" s="208"/>
      <c r="M209" s="208"/>
      <c r="N209" s="208"/>
      <c r="O209" s="208"/>
      <c r="P209" s="208"/>
      <c r="Q209" s="209"/>
      <c r="R209" s="217"/>
      <c r="S209" s="122"/>
      <c r="T209" s="122"/>
      <c r="U209" s="122"/>
      <c r="V209" s="122"/>
      <c r="W209" s="122"/>
      <c r="X209" s="122"/>
      <c r="Y209" s="213"/>
      <c r="Z209" s="209"/>
      <c r="AA209" s="209"/>
      <c r="AB209" s="209"/>
      <c r="AC209" s="209"/>
      <c r="AD209" s="209"/>
      <c r="AE209" s="209"/>
      <c r="AF209" s="217"/>
      <c r="AG209" s="122"/>
      <c r="AH209" s="122"/>
      <c r="AI209" s="122"/>
      <c r="AJ209" s="122"/>
      <c r="AK209" s="122"/>
    </row>
    <row r="210" spans="1:37" ht="14.25" customHeight="1" x14ac:dyDescent="0.35">
      <c r="A210" s="216"/>
      <c r="B210" s="122"/>
      <c r="C210" s="122"/>
      <c r="D210" s="122"/>
      <c r="E210" s="122"/>
      <c r="F210" s="122"/>
      <c r="G210" s="122"/>
      <c r="H210" s="122"/>
      <c r="I210" s="122"/>
      <c r="J210" s="122"/>
      <c r="K210" s="210"/>
      <c r="L210" s="208"/>
      <c r="M210" s="208"/>
      <c r="N210" s="208"/>
      <c r="O210" s="208"/>
      <c r="P210" s="208"/>
      <c r="Q210" s="209"/>
      <c r="R210" s="217"/>
      <c r="S210" s="122"/>
      <c r="T210" s="122"/>
      <c r="U210" s="122"/>
      <c r="V210" s="122"/>
      <c r="W210" s="122"/>
      <c r="X210" s="122"/>
      <c r="Y210" s="213"/>
      <c r="Z210" s="209"/>
      <c r="AA210" s="209"/>
      <c r="AB210" s="209"/>
      <c r="AC210" s="209"/>
      <c r="AD210" s="209"/>
      <c r="AE210" s="209"/>
      <c r="AF210" s="217"/>
      <c r="AG210" s="122"/>
      <c r="AH210" s="122"/>
      <c r="AI210" s="122"/>
      <c r="AJ210" s="122"/>
      <c r="AK210" s="122"/>
    </row>
    <row r="211" spans="1:37" ht="14.25" customHeight="1" x14ac:dyDescent="0.35">
      <c r="A211" s="216"/>
      <c r="B211" s="122"/>
      <c r="C211" s="122"/>
      <c r="D211" s="122"/>
      <c r="E211" s="122"/>
      <c r="F211" s="122"/>
      <c r="G211" s="122"/>
      <c r="H211" s="122"/>
      <c r="I211" s="122"/>
      <c r="J211" s="122"/>
      <c r="K211" s="210"/>
      <c r="L211" s="208"/>
      <c r="M211" s="208"/>
      <c r="N211" s="208"/>
      <c r="O211" s="208"/>
      <c r="P211" s="208"/>
      <c r="Q211" s="209"/>
      <c r="R211" s="217"/>
      <c r="S211" s="122"/>
      <c r="T211" s="122"/>
      <c r="U211" s="122"/>
      <c r="V211" s="122"/>
      <c r="W211" s="122"/>
      <c r="X211" s="122"/>
      <c r="Y211" s="213"/>
      <c r="Z211" s="209"/>
      <c r="AA211" s="209"/>
      <c r="AB211" s="209"/>
      <c r="AC211" s="209"/>
      <c r="AD211" s="209"/>
      <c r="AE211" s="209"/>
      <c r="AF211" s="217"/>
      <c r="AG211" s="122"/>
      <c r="AH211" s="122"/>
      <c r="AI211" s="122"/>
      <c r="AJ211" s="122"/>
      <c r="AK211" s="122"/>
    </row>
    <row r="212" spans="1:37" ht="14.25" customHeight="1" x14ac:dyDescent="0.35">
      <c r="A212" s="216"/>
      <c r="B212" s="122"/>
      <c r="C212" s="122"/>
      <c r="D212" s="122"/>
      <c r="E212" s="122"/>
      <c r="F212" s="122"/>
      <c r="G212" s="122"/>
      <c r="H212" s="122"/>
      <c r="I212" s="122"/>
      <c r="J212" s="122"/>
      <c r="K212" s="210"/>
      <c r="L212" s="208"/>
      <c r="M212" s="208"/>
      <c r="N212" s="208"/>
      <c r="O212" s="208"/>
      <c r="P212" s="208"/>
      <c r="Q212" s="209"/>
      <c r="R212" s="217"/>
      <c r="S212" s="122"/>
      <c r="T212" s="122"/>
      <c r="U212" s="122"/>
      <c r="V212" s="122"/>
      <c r="W212" s="122"/>
      <c r="X212" s="122"/>
      <c r="Y212" s="213"/>
      <c r="Z212" s="209"/>
      <c r="AA212" s="209"/>
      <c r="AB212" s="209"/>
      <c r="AC212" s="209"/>
      <c r="AD212" s="209"/>
      <c r="AE212" s="209"/>
      <c r="AF212" s="217"/>
      <c r="AG212" s="122"/>
      <c r="AH212" s="122"/>
      <c r="AI212" s="122"/>
      <c r="AJ212" s="122"/>
      <c r="AK212" s="122"/>
    </row>
    <row r="213" spans="1:37" ht="14.25" customHeight="1" x14ac:dyDescent="0.35">
      <c r="A213" s="216"/>
      <c r="B213" s="122"/>
      <c r="C213" s="122"/>
      <c r="D213" s="122"/>
      <c r="E213" s="122"/>
      <c r="F213" s="122"/>
      <c r="G213" s="122"/>
      <c r="H213" s="122"/>
      <c r="I213" s="122"/>
      <c r="J213" s="122"/>
      <c r="K213" s="210"/>
      <c r="L213" s="208"/>
      <c r="M213" s="208"/>
      <c r="N213" s="208"/>
      <c r="O213" s="208"/>
      <c r="P213" s="208"/>
      <c r="Q213" s="209"/>
      <c r="R213" s="217"/>
      <c r="S213" s="122"/>
      <c r="T213" s="122"/>
      <c r="U213" s="122"/>
      <c r="V213" s="122"/>
      <c r="W213" s="122"/>
      <c r="X213" s="122"/>
      <c r="Y213" s="213"/>
      <c r="Z213" s="209"/>
      <c r="AA213" s="209"/>
      <c r="AB213" s="209"/>
      <c r="AC213" s="209"/>
      <c r="AD213" s="209"/>
      <c r="AE213" s="209"/>
      <c r="AF213" s="217"/>
      <c r="AG213" s="122"/>
      <c r="AH213" s="122"/>
      <c r="AI213" s="122"/>
      <c r="AJ213" s="122"/>
      <c r="AK213" s="122"/>
    </row>
    <row r="214" spans="1:37" ht="14.25" customHeight="1" x14ac:dyDescent="0.35">
      <c r="A214" s="216"/>
      <c r="B214" s="122"/>
      <c r="C214" s="122"/>
      <c r="D214" s="122"/>
      <c r="E214" s="122"/>
      <c r="F214" s="122"/>
      <c r="G214" s="122"/>
      <c r="H214" s="122"/>
      <c r="I214" s="122"/>
      <c r="J214" s="122"/>
      <c r="K214" s="210"/>
      <c r="L214" s="208"/>
      <c r="M214" s="208"/>
      <c r="N214" s="208"/>
      <c r="O214" s="208"/>
      <c r="P214" s="208"/>
      <c r="Q214" s="209"/>
      <c r="R214" s="217"/>
      <c r="S214" s="122"/>
      <c r="T214" s="122"/>
      <c r="U214" s="122"/>
      <c r="V214" s="122"/>
      <c r="W214" s="122"/>
      <c r="X214" s="122"/>
      <c r="Y214" s="213"/>
      <c r="Z214" s="209"/>
      <c r="AA214" s="209"/>
      <c r="AB214" s="209"/>
      <c r="AC214" s="209"/>
      <c r="AD214" s="209"/>
      <c r="AE214" s="209"/>
      <c r="AF214" s="217"/>
      <c r="AG214" s="122"/>
      <c r="AH214" s="122"/>
      <c r="AI214" s="122"/>
      <c r="AJ214" s="122"/>
      <c r="AK214" s="122"/>
    </row>
    <row r="215" spans="1:37" ht="14.25" customHeight="1" x14ac:dyDescent="0.35">
      <c r="A215" s="216"/>
      <c r="B215" s="122"/>
      <c r="C215" s="122"/>
      <c r="D215" s="122"/>
      <c r="E215" s="122"/>
      <c r="F215" s="122"/>
      <c r="G215" s="122"/>
      <c r="H215" s="122"/>
      <c r="I215" s="122"/>
      <c r="J215" s="122"/>
      <c r="K215" s="210"/>
      <c r="L215" s="208"/>
      <c r="M215" s="208"/>
      <c r="N215" s="208"/>
      <c r="O215" s="208"/>
      <c r="P215" s="208"/>
      <c r="Q215" s="209"/>
      <c r="R215" s="217"/>
      <c r="S215" s="122"/>
      <c r="T215" s="122"/>
      <c r="U215" s="122"/>
      <c r="V215" s="122"/>
      <c r="W215" s="122"/>
      <c r="X215" s="122"/>
      <c r="Y215" s="213"/>
      <c r="Z215" s="209"/>
      <c r="AA215" s="209"/>
      <c r="AB215" s="209"/>
      <c r="AC215" s="209"/>
      <c r="AD215" s="209"/>
      <c r="AE215" s="209"/>
      <c r="AF215" s="217"/>
      <c r="AG215" s="122"/>
      <c r="AH215" s="122"/>
      <c r="AI215" s="122"/>
      <c r="AJ215" s="122"/>
      <c r="AK215" s="122"/>
    </row>
    <row r="216" spans="1:37" ht="14.25" customHeight="1" x14ac:dyDescent="0.35">
      <c r="A216" s="216"/>
      <c r="B216" s="122"/>
      <c r="C216" s="122"/>
      <c r="D216" s="122"/>
      <c r="E216" s="122"/>
      <c r="F216" s="122"/>
      <c r="G216" s="122"/>
      <c r="H216" s="122"/>
      <c r="I216" s="122"/>
      <c r="J216" s="122"/>
      <c r="K216" s="210"/>
      <c r="L216" s="208"/>
      <c r="M216" s="208"/>
      <c r="N216" s="208"/>
      <c r="O216" s="208"/>
      <c r="P216" s="208"/>
      <c r="Q216" s="209"/>
      <c r="R216" s="217"/>
      <c r="S216" s="122"/>
      <c r="T216" s="122"/>
      <c r="U216" s="122"/>
      <c r="V216" s="122"/>
      <c r="W216" s="122"/>
      <c r="X216" s="122"/>
      <c r="Y216" s="213"/>
      <c r="Z216" s="209"/>
      <c r="AA216" s="209"/>
      <c r="AB216" s="209"/>
      <c r="AC216" s="209"/>
      <c r="AD216" s="209"/>
      <c r="AE216" s="209"/>
      <c r="AF216" s="217"/>
      <c r="AG216" s="122"/>
      <c r="AH216" s="122"/>
      <c r="AI216" s="122"/>
      <c r="AJ216" s="122"/>
      <c r="AK216" s="122"/>
    </row>
    <row r="217" spans="1:37" ht="14.25" customHeight="1" x14ac:dyDescent="0.35">
      <c r="A217" s="216"/>
      <c r="B217" s="122"/>
      <c r="C217" s="122"/>
      <c r="D217" s="122"/>
      <c r="E217" s="122"/>
      <c r="F217" s="122"/>
      <c r="G217" s="122"/>
      <c r="H217" s="122"/>
      <c r="I217" s="122"/>
      <c r="J217" s="122"/>
      <c r="K217" s="210"/>
      <c r="L217" s="208"/>
      <c r="M217" s="208"/>
      <c r="N217" s="208"/>
      <c r="O217" s="208"/>
      <c r="P217" s="208"/>
      <c r="Q217" s="209"/>
      <c r="R217" s="217"/>
      <c r="S217" s="122"/>
      <c r="T217" s="122"/>
      <c r="U217" s="122"/>
      <c r="V217" s="122"/>
      <c r="W217" s="122"/>
      <c r="X217" s="122"/>
      <c r="Y217" s="213"/>
      <c r="Z217" s="209"/>
      <c r="AA217" s="209"/>
      <c r="AB217" s="209"/>
      <c r="AC217" s="209"/>
      <c r="AD217" s="209"/>
      <c r="AE217" s="209"/>
      <c r="AF217" s="217"/>
      <c r="AG217" s="122"/>
      <c r="AH217" s="122"/>
      <c r="AI217" s="122"/>
      <c r="AJ217" s="122"/>
      <c r="AK217" s="122"/>
    </row>
    <row r="218" spans="1:37" ht="14.25" customHeight="1" x14ac:dyDescent="0.35">
      <c r="A218" s="216"/>
      <c r="B218" s="122"/>
      <c r="C218" s="122"/>
      <c r="D218" s="122"/>
      <c r="E218" s="122"/>
      <c r="F218" s="122"/>
      <c r="G218" s="122"/>
      <c r="H218" s="122"/>
      <c r="I218" s="122"/>
      <c r="J218" s="122"/>
      <c r="K218" s="210"/>
      <c r="L218" s="208"/>
      <c r="M218" s="208"/>
      <c r="N218" s="208"/>
      <c r="O218" s="208"/>
      <c r="P218" s="208"/>
      <c r="Q218" s="209"/>
      <c r="R218" s="217"/>
      <c r="S218" s="122"/>
      <c r="T218" s="122"/>
      <c r="U218" s="122"/>
      <c r="V218" s="122"/>
      <c r="W218" s="122"/>
      <c r="X218" s="122"/>
      <c r="Y218" s="213"/>
      <c r="Z218" s="209"/>
      <c r="AA218" s="209"/>
      <c r="AB218" s="209"/>
      <c r="AC218" s="209"/>
      <c r="AD218" s="209"/>
      <c r="AE218" s="209"/>
      <c r="AF218" s="217"/>
      <c r="AG218" s="122"/>
      <c r="AH218" s="122"/>
      <c r="AI218" s="122"/>
      <c r="AJ218" s="122"/>
      <c r="AK218" s="122"/>
    </row>
    <row r="219" spans="1:37" ht="14.25" customHeight="1" x14ac:dyDescent="0.35">
      <c r="A219" s="216"/>
      <c r="B219" s="122"/>
      <c r="C219" s="122"/>
      <c r="D219" s="122"/>
      <c r="E219" s="122"/>
      <c r="F219" s="122"/>
      <c r="G219" s="122"/>
      <c r="H219" s="122"/>
      <c r="I219" s="122"/>
      <c r="J219" s="122"/>
      <c r="K219" s="210"/>
      <c r="L219" s="208"/>
      <c r="M219" s="208"/>
      <c r="N219" s="208"/>
      <c r="O219" s="208"/>
      <c r="P219" s="208"/>
      <c r="Q219" s="209"/>
      <c r="R219" s="217"/>
      <c r="S219" s="122"/>
      <c r="T219" s="122"/>
      <c r="U219" s="122"/>
      <c r="V219" s="122"/>
      <c r="W219" s="122"/>
      <c r="X219" s="122"/>
      <c r="Y219" s="213"/>
      <c r="Z219" s="209"/>
      <c r="AA219" s="209"/>
      <c r="AB219" s="209"/>
      <c r="AC219" s="209"/>
      <c r="AD219" s="209"/>
      <c r="AE219" s="209"/>
      <c r="AF219" s="217"/>
      <c r="AG219" s="122"/>
      <c r="AH219" s="122"/>
      <c r="AI219" s="122"/>
      <c r="AJ219" s="122"/>
      <c r="AK219" s="122"/>
    </row>
    <row r="220" spans="1:37" ht="14.25" customHeight="1" x14ac:dyDescent="0.35">
      <c r="A220" s="216"/>
      <c r="B220" s="122"/>
      <c r="C220" s="122"/>
      <c r="D220" s="122"/>
      <c r="E220" s="122"/>
      <c r="F220" s="122"/>
      <c r="G220" s="122"/>
      <c r="H220" s="122"/>
      <c r="I220" s="122"/>
      <c r="J220" s="122"/>
      <c r="K220" s="210"/>
      <c r="L220" s="208"/>
      <c r="M220" s="208"/>
      <c r="N220" s="208"/>
      <c r="O220" s="208"/>
      <c r="P220" s="208"/>
      <c r="Q220" s="209"/>
      <c r="R220" s="217"/>
      <c r="S220" s="122"/>
      <c r="T220" s="122"/>
      <c r="U220" s="122"/>
      <c r="V220" s="122"/>
      <c r="W220" s="122"/>
      <c r="X220" s="122"/>
      <c r="Y220" s="213"/>
      <c r="Z220" s="209"/>
      <c r="AA220" s="209"/>
      <c r="AB220" s="209"/>
      <c r="AC220" s="209"/>
      <c r="AD220" s="209"/>
      <c r="AE220" s="209"/>
      <c r="AF220" s="217"/>
      <c r="AG220" s="122"/>
      <c r="AH220" s="122"/>
      <c r="AI220" s="122"/>
      <c r="AJ220" s="122"/>
      <c r="AK220" s="122"/>
    </row>
    <row r="221" spans="1:37" ht="14.25" customHeight="1" x14ac:dyDescent="0.35">
      <c r="A221" s="122"/>
      <c r="B221" s="122"/>
      <c r="C221" s="122"/>
      <c r="D221" s="122"/>
      <c r="E221" s="122"/>
      <c r="F221" s="122"/>
      <c r="G221" s="122"/>
      <c r="H221" s="122"/>
      <c r="I221" s="122"/>
      <c r="J221" s="122"/>
      <c r="K221" s="122"/>
      <c r="L221" s="122"/>
      <c r="M221" s="122"/>
      <c r="N221" s="122"/>
      <c r="O221" s="122"/>
      <c r="P221" s="122"/>
      <c r="Q221" s="122"/>
      <c r="R221" s="122"/>
      <c r="S221" s="122"/>
      <c r="T221" s="122"/>
      <c r="U221" s="122"/>
      <c r="V221" s="122"/>
      <c r="W221" s="122"/>
      <c r="X221" s="122"/>
      <c r="Y221" s="122"/>
      <c r="Z221" s="122"/>
      <c r="AA221" s="122"/>
      <c r="AB221" s="122"/>
      <c r="AC221" s="122"/>
      <c r="AD221" s="122"/>
      <c r="AE221" s="122"/>
      <c r="AF221" s="122"/>
      <c r="AG221" s="122"/>
      <c r="AH221" s="122"/>
      <c r="AI221" s="122"/>
      <c r="AJ221" s="122"/>
      <c r="AK221" s="122"/>
    </row>
    <row r="222" spans="1:37" ht="14.25" customHeight="1" x14ac:dyDescent="0.35">
      <c r="A222" s="122"/>
      <c r="B222" s="122"/>
      <c r="C222" s="122"/>
      <c r="D222" s="122"/>
      <c r="E222" s="122"/>
      <c r="F222" s="122"/>
      <c r="G222" s="122"/>
      <c r="H222" s="122"/>
      <c r="I222" s="122"/>
      <c r="J222" s="122"/>
      <c r="K222" s="122"/>
      <c r="L222" s="122"/>
      <c r="M222" s="122"/>
      <c r="N222" s="122"/>
      <c r="O222" s="122"/>
      <c r="P222" s="122"/>
      <c r="Q222" s="122"/>
      <c r="R222" s="122"/>
      <c r="S222" s="122"/>
      <c r="T222" s="122"/>
      <c r="U222" s="122"/>
      <c r="V222" s="122"/>
      <c r="W222" s="122"/>
      <c r="X222" s="122"/>
      <c r="Y222" s="122"/>
      <c r="Z222" s="122"/>
      <c r="AA222" s="122"/>
      <c r="AB222" s="122"/>
      <c r="AC222" s="122"/>
      <c r="AD222" s="122"/>
      <c r="AE222" s="122"/>
      <c r="AF222" s="122"/>
      <c r="AG222" s="122"/>
      <c r="AH222" s="122"/>
      <c r="AI222" s="122"/>
      <c r="AJ222" s="122"/>
      <c r="AK222" s="122"/>
    </row>
    <row r="223" spans="1:37" ht="14.25" customHeight="1" x14ac:dyDescent="0.35">
      <c r="A223" s="122"/>
      <c r="B223" s="122"/>
      <c r="C223" s="122"/>
      <c r="D223" s="122"/>
      <c r="E223" s="122"/>
      <c r="F223" s="122"/>
      <c r="G223" s="122"/>
      <c r="H223" s="122"/>
      <c r="I223" s="122"/>
      <c r="J223" s="122"/>
      <c r="K223" s="122"/>
      <c r="L223" s="122"/>
      <c r="M223" s="122"/>
      <c r="N223" s="122"/>
      <c r="O223" s="122"/>
      <c r="P223" s="122"/>
      <c r="Q223" s="122"/>
      <c r="R223" s="122"/>
      <c r="S223" s="122"/>
      <c r="T223" s="122"/>
      <c r="U223" s="122"/>
      <c r="V223" s="122"/>
      <c r="W223" s="122"/>
      <c r="X223" s="122"/>
      <c r="Y223" s="122"/>
      <c r="Z223" s="122"/>
      <c r="AA223" s="122"/>
      <c r="AB223" s="122"/>
      <c r="AC223" s="122"/>
      <c r="AD223" s="122"/>
      <c r="AE223" s="122"/>
      <c r="AF223" s="122"/>
      <c r="AG223" s="122"/>
      <c r="AH223" s="122"/>
      <c r="AI223" s="122"/>
      <c r="AJ223" s="122"/>
      <c r="AK223" s="122"/>
    </row>
    <row r="224" spans="1:37" ht="14.25" customHeight="1" x14ac:dyDescent="0.35">
      <c r="A224" s="122"/>
      <c r="B224" s="122"/>
      <c r="C224" s="122"/>
      <c r="D224" s="122"/>
      <c r="E224" s="122"/>
      <c r="F224" s="122"/>
      <c r="G224" s="122"/>
      <c r="H224" s="122"/>
      <c r="I224" s="122"/>
      <c r="J224" s="122"/>
      <c r="K224" s="122"/>
      <c r="L224" s="122"/>
      <c r="M224" s="122"/>
      <c r="N224" s="122"/>
      <c r="O224" s="122"/>
      <c r="P224" s="122"/>
      <c r="Q224" s="122"/>
      <c r="R224" s="122"/>
      <c r="S224" s="122"/>
      <c r="T224" s="122"/>
      <c r="U224" s="122"/>
      <c r="V224" s="122"/>
      <c r="W224" s="122"/>
      <c r="X224" s="122"/>
      <c r="Y224" s="122"/>
      <c r="Z224" s="122"/>
      <c r="AA224" s="122"/>
      <c r="AB224" s="122"/>
      <c r="AC224" s="122"/>
      <c r="AD224" s="122"/>
      <c r="AE224" s="122"/>
      <c r="AF224" s="122"/>
      <c r="AG224" s="122"/>
      <c r="AH224" s="122"/>
      <c r="AI224" s="122"/>
      <c r="AJ224" s="122"/>
      <c r="AK224" s="122"/>
    </row>
    <row r="225" spans="1:37" ht="14.25" customHeight="1" x14ac:dyDescent="0.35">
      <c r="A225" s="122"/>
      <c r="B225" s="122"/>
      <c r="C225" s="122"/>
      <c r="D225" s="122"/>
      <c r="E225" s="122"/>
      <c r="F225" s="122"/>
      <c r="G225" s="122"/>
      <c r="H225" s="122"/>
      <c r="I225" s="122"/>
      <c r="J225" s="122"/>
      <c r="K225" s="122"/>
      <c r="L225" s="122"/>
      <c r="M225" s="122"/>
      <c r="N225" s="122"/>
      <c r="O225" s="122"/>
      <c r="P225" s="122"/>
      <c r="Q225" s="122"/>
      <c r="R225" s="122"/>
      <c r="S225" s="122"/>
      <c r="T225" s="122"/>
      <c r="U225" s="122"/>
      <c r="V225" s="122"/>
      <c r="W225" s="122"/>
      <c r="X225" s="122"/>
      <c r="Y225" s="122"/>
      <c r="Z225" s="122"/>
      <c r="AA225" s="122"/>
      <c r="AB225" s="122"/>
      <c r="AC225" s="122"/>
      <c r="AD225" s="122"/>
      <c r="AE225" s="122"/>
      <c r="AF225" s="122"/>
      <c r="AG225" s="122"/>
      <c r="AH225" s="122"/>
      <c r="AI225" s="122"/>
      <c r="AJ225" s="122"/>
      <c r="AK225" s="122"/>
    </row>
    <row r="226" spans="1:37" ht="14.25" customHeight="1" x14ac:dyDescent="0.35">
      <c r="A226" s="122"/>
      <c r="B226" s="122"/>
      <c r="C226" s="122"/>
      <c r="D226" s="122"/>
      <c r="E226" s="122"/>
      <c r="F226" s="122"/>
      <c r="G226" s="122"/>
      <c r="H226" s="122"/>
      <c r="I226" s="122"/>
      <c r="J226" s="122"/>
      <c r="K226" s="122"/>
      <c r="L226" s="122"/>
      <c r="M226" s="122"/>
      <c r="N226" s="122"/>
      <c r="O226" s="122"/>
      <c r="P226" s="122"/>
      <c r="Q226" s="122"/>
      <c r="R226" s="122"/>
      <c r="S226" s="122"/>
      <c r="T226" s="122"/>
      <c r="U226" s="122"/>
      <c r="V226" s="122"/>
      <c r="W226" s="122"/>
      <c r="X226" s="122"/>
      <c r="Y226" s="122"/>
      <c r="Z226" s="122"/>
      <c r="AA226" s="122"/>
      <c r="AB226" s="122"/>
      <c r="AC226" s="122"/>
      <c r="AD226" s="122"/>
      <c r="AE226" s="122"/>
      <c r="AF226" s="122"/>
      <c r="AG226" s="122"/>
      <c r="AH226" s="122"/>
      <c r="AI226" s="122"/>
      <c r="AJ226" s="122"/>
      <c r="AK226" s="122"/>
    </row>
    <row r="227" spans="1:37" ht="14.25" customHeight="1" x14ac:dyDescent="0.35">
      <c r="A227" s="122"/>
      <c r="B227" s="122"/>
      <c r="C227" s="122"/>
      <c r="D227" s="122"/>
      <c r="E227" s="122"/>
      <c r="F227" s="122"/>
      <c r="G227" s="122"/>
      <c r="H227" s="122"/>
      <c r="I227" s="122"/>
      <c r="J227" s="122"/>
      <c r="K227" s="122"/>
      <c r="L227" s="122"/>
      <c r="M227" s="122"/>
      <c r="N227" s="122"/>
      <c r="O227" s="122"/>
      <c r="P227" s="122"/>
      <c r="Q227" s="122"/>
      <c r="R227" s="122"/>
      <c r="S227" s="122"/>
      <c r="T227" s="122"/>
      <c r="U227" s="122"/>
      <c r="V227" s="122"/>
      <c r="W227" s="122"/>
      <c r="X227" s="122"/>
      <c r="Y227" s="122"/>
      <c r="Z227" s="122"/>
      <c r="AA227" s="122"/>
      <c r="AB227" s="122"/>
      <c r="AC227" s="122"/>
      <c r="AD227" s="122"/>
      <c r="AE227" s="122"/>
      <c r="AF227" s="122"/>
      <c r="AG227" s="122"/>
      <c r="AH227" s="122"/>
      <c r="AI227" s="122"/>
      <c r="AJ227" s="122"/>
      <c r="AK227" s="122"/>
    </row>
    <row r="228" spans="1:37" ht="14.25" customHeight="1" x14ac:dyDescent="0.35">
      <c r="A228" s="122"/>
      <c r="B228" s="122"/>
      <c r="C228" s="122"/>
      <c r="D228" s="122"/>
      <c r="E228" s="122"/>
      <c r="F228" s="122"/>
      <c r="G228" s="122"/>
      <c r="H228" s="122"/>
      <c r="I228" s="122"/>
      <c r="J228" s="122"/>
      <c r="K228" s="122"/>
      <c r="L228" s="122"/>
      <c r="M228" s="122"/>
      <c r="N228" s="122"/>
      <c r="O228" s="122"/>
      <c r="P228" s="122"/>
      <c r="Q228" s="122"/>
      <c r="R228" s="122"/>
      <c r="S228" s="122"/>
      <c r="T228" s="122"/>
      <c r="U228" s="122"/>
      <c r="V228" s="122"/>
      <c r="W228" s="122"/>
      <c r="X228" s="122"/>
      <c r="Y228" s="122"/>
      <c r="Z228" s="122"/>
      <c r="AA228" s="122"/>
      <c r="AB228" s="122"/>
      <c r="AC228" s="122"/>
      <c r="AD228" s="122"/>
      <c r="AE228" s="122"/>
      <c r="AF228" s="122"/>
      <c r="AG228" s="122"/>
      <c r="AH228" s="122"/>
      <c r="AI228" s="122"/>
      <c r="AJ228" s="122"/>
      <c r="AK228" s="122"/>
    </row>
    <row r="229" spans="1:37" ht="14.25" customHeight="1" x14ac:dyDescent="0.35">
      <c r="A229" s="122"/>
      <c r="B229" s="122"/>
      <c r="C229" s="122"/>
      <c r="D229" s="122"/>
      <c r="E229" s="122"/>
      <c r="F229" s="122"/>
      <c r="G229" s="122"/>
      <c r="H229" s="122"/>
      <c r="I229" s="122"/>
      <c r="J229" s="122"/>
      <c r="K229" s="122"/>
      <c r="L229" s="122"/>
      <c r="M229" s="122"/>
      <c r="N229" s="122"/>
      <c r="O229" s="122"/>
      <c r="P229" s="122"/>
      <c r="Q229" s="122"/>
      <c r="R229" s="122"/>
      <c r="S229" s="122"/>
      <c r="T229" s="122"/>
      <c r="U229" s="122"/>
      <c r="V229" s="122"/>
      <c r="W229" s="122"/>
      <c r="X229" s="122"/>
      <c r="Y229" s="122"/>
      <c r="Z229" s="122"/>
      <c r="AA229" s="122"/>
      <c r="AB229" s="122"/>
      <c r="AC229" s="122"/>
      <c r="AD229" s="122"/>
      <c r="AE229" s="122"/>
      <c r="AF229" s="122"/>
      <c r="AG229" s="122"/>
      <c r="AH229" s="122"/>
      <c r="AI229" s="122"/>
      <c r="AJ229" s="122"/>
      <c r="AK229" s="122"/>
    </row>
    <row r="230" spans="1:37" ht="14.25" customHeight="1" x14ac:dyDescent="0.35">
      <c r="A230" s="122"/>
      <c r="B230" s="122"/>
      <c r="C230" s="122"/>
      <c r="D230" s="122"/>
      <c r="E230" s="122"/>
      <c r="F230" s="122"/>
      <c r="G230" s="122"/>
      <c r="H230" s="122"/>
      <c r="I230" s="122"/>
      <c r="J230" s="122"/>
      <c r="K230" s="122"/>
      <c r="L230" s="122"/>
      <c r="M230" s="122"/>
      <c r="N230" s="122"/>
      <c r="O230" s="122"/>
      <c r="P230" s="122"/>
      <c r="Q230" s="122"/>
      <c r="R230" s="122"/>
      <c r="S230" s="122"/>
      <c r="T230" s="122"/>
      <c r="U230" s="122"/>
      <c r="V230" s="122"/>
      <c r="W230" s="122"/>
      <c r="X230" s="122"/>
      <c r="Y230" s="122"/>
      <c r="Z230" s="122"/>
      <c r="AA230" s="122"/>
      <c r="AB230" s="122"/>
      <c r="AC230" s="122"/>
      <c r="AD230" s="122"/>
      <c r="AE230" s="122"/>
      <c r="AF230" s="122"/>
      <c r="AG230" s="122"/>
      <c r="AH230" s="122"/>
      <c r="AI230" s="122"/>
      <c r="AJ230" s="122"/>
      <c r="AK230" s="122"/>
    </row>
    <row r="231" spans="1:37" ht="14.25" customHeight="1" x14ac:dyDescent="0.35">
      <c r="A231" s="122"/>
      <c r="B231" s="122"/>
      <c r="C231" s="122"/>
      <c r="D231" s="122"/>
      <c r="E231" s="122"/>
      <c r="F231" s="122"/>
      <c r="G231" s="122"/>
      <c r="H231" s="122"/>
      <c r="I231" s="122"/>
      <c r="J231" s="122"/>
      <c r="K231" s="122"/>
      <c r="L231" s="122"/>
      <c r="M231" s="122"/>
      <c r="N231" s="122"/>
      <c r="O231" s="122"/>
      <c r="P231" s="122"/>
      <c r="Q231" s="122"/>
      <c r="R231" s="122"/>
      <c r="S231" s="122"/>
      <c r="T231" s="122"/>
      <c r="U231" s="122"/>
      <c r="V231" s="122"/>
      <c r="W231" s="122"/>
      <c r="X231" s="122"/>
      <c r="Y231" s="122"/>
      <c r="Z231" s="122"/>
      <c r="AA231" s="122"/>
      <c r="AB231" s="122"/>
      <c r="AC231" s="122"/>
      <c r="AD231" s="122"/>
      <c r="AE231" s="122"/>
      <c r="AF231" s="122"/>
      <c r="AG231" s="122"/>
      <c r="AH231" s="122"/>
      <c r="AI231" s="122"/>
      <c r="AJ231" s="122"/>
      <c r="AK231" s="122"/>
    </row>
    <row r="232" spans="1:37" ht="14.25" customHeight="1" x14ac:dyDescent="0.35">
      <c r="A232" s="122"/>
      <c r="B232" s="122"/>
      <c r="C232" s="122"/>
      <c r="D232" s="122"/>
      <c r="E232" s="122"/>
      <c r="F232" s="122"/>
      <c r="G232" s="122"/>
      <c r="H232" s="122"/>
      <c r="I232" s="122"/>
      <c r="J232" s="122"/>
      <c r="K232" s="122"/>
      <c r="L232" s="122"/>
      <c r="M232" s="122"/>
      <c r="N232" s="122"/>
      <c r="O232" s="122"/>
      <c r="P232" s="122"/>
      <c r="Q232" s="122"/>
      <c r="R232" s="122"/>
      <c r="S232" s="122"/>
      <c r="T232" s="122"/>
      <c r="U232" s="122"/>
      <c r="V232" s="122"/>
      <c r="W232" s="122"/>
      <c r="X232" s="122"/>
      <c r="Y232" s="122"/>
      <c r="Z232" s="122"/>
      <c r="AA232" s="122"/>
      <c r="AB232" s="122"/>
      <c r="AC232" s="122"/>
      <c r="AD232" s="122"/>
      <c r="AE232" s="122"/>
      <c r="AF232" s="122"/>
      <c r="AG232" s="122"/>
      <c r="AH232" s="122"/>
      <c r="AI232" s="122"/>
      <c r="AJ232" s="122"/>
      <c r="AK232" s="122"/>
    </row>
    <row r="233" spans="1:37" ht="14.25" customHeight="1" x14ac:dyDescent="0.35">
      <c r="A233" s="122"/>
      <c r="B233" s="122"/>
      <c r="C233" s="122"/>
      <c r="D233" s="122"/>
      <c r="E233" s="122"/>
      <c r="F233" s="122"/>
      <c r="G233" s="122"/>
      <c r="H233" s="122"/>
      <c r="I233" s="122"/>
      <c r="J233" s="122"/>
      <c r="K233" s="122"/>
      <c r="L233" s="122"/>
      <c r="M233" s="122"/>
      <c r="N233" s="122"/>
      <c r="O233" s="122"/>
      <c r="P233" s="122"/>
      <c r="Q233" s="122"/>
      <c r="R233" s="122"/>
      <c r="S233" s="122"/>
      <c r="T233" s="122"/>
      <c r="U233" s="122"/>
      <c r="V233" s="122"/>
      <c r="W233" s="122"/>
      <c r="X233" s="122"/>
      <c r="Y233" s="122"/>
      <c r="Z233" s="122"/>
      <c r="AA233" s="122"/>
      <c r="AB233" s="122"/>
      <c r="AC233" s="122"/>
      <c r="AD233" s="122"/>
      <c r="AE233" s="122"/>
      <c r="AF233" s="122"/>
      <c r="AG233" s="122"/>
      <c r="AH233" s="122"/>
      <c r="AI233" s="122"/>
      <c r="AJ233" s="122"/>
      <c r="AK233" s="122"/>
    </row>
    <row r="234" spans="1:37" ht="14.25" customHeight="1" x14ac:dyDescent="0.35">
      <c r="A234" s="122"/>
      <c r="B234" s="122"/>
      <c r="C234" s="122"/>
      <c r="D234" s="122"/>
      <c r="E234" s="122"/>
      <c r="F234" s="122"/>
      <c r="G234" s="122"/>
      <c r="H234" s="122"/>
      <c r="I234" s="122"/>
      <c r="J234" s="122"/>
      <c r="K234" s="122"/>
      <c r="L234" s="122"/>
      <c r="M234" s="122"/>
      <c r="N234" s="122"/>
      <c r="O234" s="122"/>
      <c r="P234" s="122"/>
      <c r="Q234" s="122"/>
      <c r="R234" s="122"/>
      <c r="S234" s="122"/>
      <c r="T234" s="122"/>
      <c r="U234" s="122"/>
      <c r="V234" s="122"/>
      <c r="W234" s="122"/>
      <c r="X234" s="122"/>
      <c r="Y234" s="122"/>
      <c r="Z234" s="122"/>
      <c r="AA234" s="122"/>
      <c r="AB234" s="122"/>
      <c r="AC234" s="122"/>
      <c r="AD234" s="122"/>
      <c r="AE234" s="122"/>
      <c r="AF234" s="122"/>
      <c r="AG234" s="122"/>
      <c r="AH234" s="122"/>
      <c r="AI234" s="122"/>
      <c r="AJ234" s="122"/>
      <c r="AK234" s="122"/>
    </row>
    <row r="235" spans="1:37" ht="14.25" customHeight="1" x14ac:dyDescent="0.35">
      <c r="A235" s="122"/>
      <c r="B235" s="122"/>
      <c r="C235" s="122"/>
      <c r="D235" s="122"/>
      <c r="E235" s="122"/>
      <c r="F235" s="122"/>
      <c r="G235" s="122"/>
      <c r="H235" s="122"/>
      <c r="I235" s="122"/>
      <c r="J235" s="122"/>
      <c r="K235" s="122"/>
      <c r="L235" s="122"/>
      <c r="M235" s="122"/>
      <c r="N235" s="122"/>
      <c r="O235" s="122"/>
      <c r="P235" s="122"/>
      <c r="Q235" s="122"/>
      <c r="R235" s="122"/>
      <c r="S235" s="122"/>
      <c r="T235" s="122"/>
      <c r="U235" s="122"/>
      <c r="V235" s="122"/>
      <c r="W235" s="122"/>
      <c r="X235" s="122"/>
      <c r="Y235" s="122"/>
      <c r="Z235" s="122"/>
      <c r="AA235" s="122"/>
      <c r="AB235" s="122"/>
      <c r="AC235" s="122"/>
      <c r="AD235" s="122"/>
      <c r="AE235" s="122"/>
      <c r="AF235" s="122"/>
      <c r="AG235" s="122"/>
      <c r="AH235" s="122"/>
      <c r="AI235" s="122"/>
      <c r="AJ235" s="122"/>
      <c r="AK235" s="122"/>
    </row>
    <row r="236" spans="1:37" ht="14.25" customHeight="1" x14ac:dyDescent="0.35">
      <c r="A236" s="122"/>
      <c r="B236" s="122"/>
      <c r="C236" s="122"/>
      <c r="D236" s="122"/>
      <c r="E236" s="122"/>
      <c r="F236" s="122"/>
      <c r="G236" s="122"/>
      <c r="H236" s="122"/>
      <c r="I236" s="122"/>
      <c r="J236" s="122"/>
      <c r="K236" s="122"/>
      <c r="L236" s="122"/>
      <c r="M236" s="122"/>
      <c r="N236" s="122"/>
      <c r="O236" s="122"/>
      <c r="P236" s="122"/>
      <c r="Q236" s="122"/>
      <c r="R236" s="122"/>
      <c r="S236" s="122"/>
      <c r="T236" s="122"/>
      <c r="U236" s="122"/>
      <c r="V236" s="122"/>
      <c r="W236" s="122"/>
      <c r="X236" s="122"/>
      <c r="Y236" s="122"/>
      <c r="Z236" s="122"/>
      <c r="AA236" s="122"/>
      <c r="AB236" s="122"/>
      <c r="AC236" s="122"/>
      <c r="AD236" s="122"/>
      <c r="AE236" s="122"/>
      <c r="AF236" s="122"/>
      <c r="AG236" s="122"/>
      <c r="AH236" s="122"/>
      <c r="AI236" s="122"/>
      <c r="AJ236" s="122"/>
      <c r="AK236" s="122"/>
    </row>
    <row r="237" spans="1:37" ht="14.25" customHeight="1" x14ac:dyDescent="0.35">
      <c r="A237" s="122"/>
      <c r="B237" s="122"/>
      <c r="C237" s="122"/>
      <c r="D237" s="122"/>
      <c r="E237" s="122"/>
      <c r="F237" s="122"/>
      <c r="G237" s="122"/>
      <c r="H237" s="122"/>
      <c r="I237" s="122"/>
      <c r="J237" s="122"/>
      <c r="K237" s="122"/>
      <c r="L237" s="122"/>
      <c r="M237" s="122"/>
      <c r="N237" s="122"/>
      <c r="O237" s="122"/>
      <c r="P237" s="122"/>
      <c r="Q237" s="122"/>
      <c r="R237" s="122"/>
      <c r="S237" s="122"/>
      <c r="T237" s="122"/>
      <c r="U237" s="122"/>
      <c r="V237" s="122"/>
      <c r="W237" s="122"/>
      <c r="X237" s="122"/>
      <c r="Y237" s="122"/>
      <c r="Z237" s="122"/>
      <c r="AA237" s="122"/>
      <c r="AB237" s="122"/>
      <c r="AC237" s="122"/>
      <c r="AD237" s="122"/>
      <c r="AE237" s="122"/>
      <c r="AF237" s="122"/>
      <c r="AG237" s="122"/>
      <c r="AH237" s="122"/>
      <c r="AI237" s="122"/>
      <c r="AJ237" s="122"/>
      <c r="AK237" s="122"/>
    </row>
    <row r="238" spans="1:37" ht="14.25" customHeight="1" x14ac:dyDescent="0.35">
      <c r="A238" s="122"/>
      <c r="B238" s="122"/>
      <c r="C238" s="122"/>
      <c r="D238" s="122"/>
      <c r="E238" s="122"/>
      <c r="F238" s="122"/>
      <c r="G238" s="122"/>
      <c r="H238" s="122"/>
      <c r="I238" s="122"/>
      <c r="J238" s="122"/>
      <c r="K238" s="122"/>
      <c r="L238" s="122"/>
      <c r="M238" s="122"/>
      <c r="N238" s="122"/>
      <c r="O238" s="122"/>
      <c r="P238" s="122"/>
      <c r="Q238" s="122"/>
      <c r="R238" s="122"/>
      <c r="S238" s="122"/>
      <c r="T238" s="122"/>
      <c r="U238" s="122"/>
      <c r="V238" s="122"/>
      <c r="W238" s="122"/>
      <c r="X238" s="122"/>
      <c r="Y238" s="122"/>
      <c r="Z238" s="122"/>
      <c r="AA238" s="122"/>
      <c r="AB238" s="122"/>
      <c r="AC238" s="122"/>
      <c r="AD238" s="122"/>
      <c r="AE238" s="122"/>
      <c r="AF238" s="122"/>
      <c r="AG238" s="122"/>
      <c r="AH238" s="122"/>
      <c r="AI238" s="122"/>
      <c r="AJ238" s="122"/>
      <c r="AK238" s="122"/>
    </row>
    <row r="239" spans="1:37" ht="14.25" customHeight="1" x14ac:dyDescent="0.35">
      <c r="A239" s="122"/>
      <c r="B239" s="122"/>
      <c r="C239" s="122"/>
      <c r="D239" s="122"/>
      <c r="E239" s="122"/>
      <c r="F239" s="122"/>
      <c r="G239" s="122"/>
      <c r="H239" s="122"/>
      <c r="I239" s="122"/>
      <c r="J239" s="122"/>
      <c r="K239" s="122"/>
      <c r="L239" s="122"/>
      <c r="M239" s="122"/>
      <c r="N239" s="122"/>
      <c r="O239" s="122"/>
      <c r="P239" s="122"/>
      <c r="Q239" s="122"/>
      <c r="R239" s="122"/>
      <c r="S239" s="122"/>
      <c r="T239" s="122"/>
      <c r="U239" s="122"/>
      <c r="V239" s="122"/>
      <c r="W239" s="122"/>
      <c r="X239" s="122"/>
      <c r="Y239" s="122"/>
      <c r="Z239" s="122"/>
      <c r="AA239" s="122"/>
      <c r="AB239" s="122"/>
      <c r="AC239" s="122"/>
      <c r="AD239" s="122"/>
      <c r="AE239" s="122"/>
      <c r="AF239" s="122"/>
      <c r="AG239" s="122"/>
      <c r="AH239" s="122"/>
      <c r="AI239" s="122"/>
      <c r="AJ239" s="122"/>
      <c r="AK239" s="122"/>
    </row>
    <row r="240" spans="1:37" ht="14.25" customHeight="1" x14ac:dyDescent="0.35">
      <c r="A240" s="122"/>
      <c r="B240" s="122"/>
      <c r="C240" s="122"/>
      <c r="D240" s="122"/>
      <c r="E240" s="122"/>
      <c r="F240" s="122"/>
      <c r="G240" s="122"/>
      <c r="H240" s="122"/>
      <c r="I240" s="122"/>
      <c r="J240" s="122"/>
      <c r="K240" s="122"/>
      <c r="L240" s="122"/>
      <c r="M240" s="122"/>
      <c r="N240" s="122"/>
      <c r="O240" s="122"/>
      <c r="P240" s="122"/>
      <c r="Q240" s="122"/>
      <c r="R240" s="122"/>
      <c r="S240" s="122"/>
      <c r="T240" s="122"/>
      <c r="U240" s="122"/>
      <c r="V240" s="122"/>
      <c r="W240" s="122"/>
      <c r="X240" s="122"/>
      <c r="Y240" s="122"/>
      <c r="Z240" s="122"/>
      <c r="AA240" s="122"/>
      <c r="AB240" s="122"/>
      <c r="AC240" s="122"/>
      <c r="AD240" s="122"/>
      <c r="AE240" s="122"/>
      <c r="AF240" s="122"/>
      <c r="AG240" s="122"/>
      <c r="AH240" s="122"/>
      <c r="AI240" s="122"/>
      <c r="AJ240" s="122"/>
      <c r="AK240" s="122"/>
    </row>
    <row r="241" spans="1:37" ht="14.25" customHeight="1" x14ac:dyDescent="0.35">
      <c r="A241" s="122"/>
      <c r="B241" s="122"/>
      <c r="C241" s="122"/>
      <c r="D241" s="122"/>
      <c r="E241" s="122"/>
      <c r="F241" s="122"/>
      <c r="G241" s="122"/>
      <c r="H241" s="122"/>
      <c r="I241" s="122"/>
      <c r="J241" s="122"/>
      <c r="K241" s="122"/>
      <c r="L241" s="122"/>
      <c r="M241" s="122"/>
      <c r="N241" s="122"/>
      <c r="O241" s="122"/>
      <c r="P241" s="122"/>
      <c r="Q241" s="122"/>
      <c r="R241" s="122"/>
      <c r="S241" s="122"/>
      <c r="T241" s="122"/>
      <c r="U241" s="122"/>
      <c r="V241" s="122"/>
      <c r="W241" s="122"/>
      <c r="X241" s="122"/>
      <c r="Y241" s="122"/>
      <c r="Z241" s="122"/>
      <c r="AA241" s="122"/>
      <c r="AB241" s="122"/>
      <c r="AC241" s="122"/>
      <c r="AD241" s="122"/>
      <c r="AE241" s="122"/>
      <c r="AF241" s="122"/>
      <c r="AG241" s="122"/>
      <c r="AH241" s="122"/>
      <c r="AI241" s="122"/>
      <c r="AJ241" s="122"/>
      <c r="AK241" s="122"/>
    </row>
    <row r="242" spans="1:37" ht="14.25" customHeight="1" x14ac:dyDescent="0.35">
      <c r="A242" s="122"/>
      <c r="B242" s="122"/>
      <c r="C242" s="122"/>
      <c r="D242" s="122"/>
      <c r="E242" s="122"/>
      <c r="F242" s="122"/>
      <c r="G242" s="122"/>
      <c r="H242" s="122"/>
      <c r="I242" s="122"/>
      <c r="J242" s="122"/>
      <c r="K242" s="122"/>
      <c r="L242" s="122"/>
      <c r="M242" s="122"/>
      <c r="N242" s="122"/>
      <c r="O242" s="122"/>
      <c r="P242" s="122"/>
      <c r="Q242" s="122"/>
      <c r="R242" s="122"/>
      <c r="S242" s="122"/>
      <c r="T242" s="122"/>
      <c r="U242" s="122"/>
      <c r="V242" s="122"/>
      <c r="W242" s="122"/>
      <c r="X242" s="122"/>
      <c r="Y242" s="122"/>
      <c r="Z242" s="122"/>
      <c r="AA242" s="122"/>
      <c r="AB242" s="122"/>
      <c r="AC242" s="122"/>
      <c r="AD242" s="122"/>
      <c r="AE242" s="122"/>
      <c r="AF242" s="122"/>
      <c r="AG242" s="122"/>
      <c r="AH242" s="122"/>
      <c r="AI242" s="122"/>
      <c r="AJ242" s="122"/>
      <c r="AK242" s="122"/>
    </row>
    <row r="243" spans="1:37" ht="14.25" customHeight="1" x14ac:dyDescent="0.35">
      <c r="A243" s="122"/>
      <c r="B243" s="122"/>
      <c r="C243" s="122"/>
      <c r="D243" s="122"/>
      <c r="E243" s="122"/>
      <c r="F243" s="122"/>
      <c r="G243" s="122"/>
      <c r="H243" s="122"/>
      <c r="I243" s="122"/>
      <c r="J243" s="122"/>
      <c r="K243" s="122"/>
      <c r="L243" s="122"/>
      <c r="M243" s="122"/>
      <c r="N243" s="122"/>
      <c r="O243" s="122"/>
      <c r="P243" s="122"/>
      <c r="Q243" s="122"/>
      <c r="R243" s="122"/>
      <c r="S243" s="122"/>
      <c r="T243" s="122"/>
      <c r="U243" s="122"/>
      <c r="V243" s="122"/>
      <c r="W243" s="122"/>
      <c r="X243" s="122"/>
      <c r="Y243" s="122"/>
      <c r="Z243" s="122"/>
      <c r="AA243" s="122"/>
      <c r="AB243" s="122"/>
      <c r="AC243" s="122"/>
      <c r="AD243" s="122"/>
      <c r="AE243" s="122"/>
      <c r="AF243" s="122"/>
      <c r="AG243" s="122"/>
      <c r="AH243" s="122"/>
      <c r="AI243" s="122"/>
      <c r="AJ243" s="122"/>
      <c r="AK243" s="122"/>
    </row>
    <row r="244" spans="1:37" ht="14.25" customHeight="1" x14ac:dyDescent="0.35">
      <c r="A244" s="122"/>
      <c r="B244" s="122"/>
      <c r="C244" s="122"/>
      <c r="D244" s="122"/>
      <c r="E244" s="122"/>
      <c r="F244" s="122"/>
      <c r="G244" s="122"/>
      <c r="H244" s="122"/>
      <c r="I244" s="122"/>
      <c r="J244" s="122"/>
      <c r="K244" s="122"/>
      <c r="L244" s="122"/>
      <c r="M244" s="122"/>
      <c r="N244" s="122"/>
      <c r="O244" s="122"/>
      <c r="P244" s="122"/>
      <c r="Q244" s="122"/>
      <c r="R244" s="122"/>
      <c r="S244" s="122"/>
      <c r="T244" s="122"/>
      <c r="U244" s="122"/>
      <c r="V244" s="122"/>
      <c r="W244" s="122"/>
      <c r="X244" s="122"/>
      <c r="Y244" s="122"/>
      <c r="Z244" s="122"/>
      <c r="AA244" s="122"/>
      <c r="AB244" s="122"/>
      <c r="AC244" s="122"/>
      <c r="AD244" s="122"/>
      <c r="AE244" s="122"/>
      <c r="AF244" s="122"/>
      <c r="AG244" s="122"/>
      <c r="AH244" s="122"/>
      <c r="AI244" s="122"/>
      <c r="AJ244" s="122"/>
      <c r="AK244" s="122"/>
    </row>
    <row r="245" spans="1:37" ht="14.25" customHeight="1" x14ac:dyDescent="0.35">
      <c r="A245" s="122"/>
      <c r="B245" s="122"/>
      <c r="C245" s="122"/>
      <c r="D245" s="122"/>
      <c r="E245" s="122"/>
      <c r="F245" s="122"/>
      <c r="G245" s="122"/>
      <c r="H245" s="122"/>
      <c r="I245" s="122"/>
      <c r="J245" s="122"/>
      <c r="K245" s="122"/>
      <c r="L245" s="122"/>
      <c r="M245" s="122"/>
      <c r="N245" s="122"/>
      <c r="O245" s="122"/>
      <c r="P245" s="122"/>
      <c r="Q245" s="122"/>
      <c r="R245" s="122"/>
      <c r="S245" s="122"/>
      <c r="T245" s="122"/>
      <c r="U245" s="122"/>
      <c r="V245" s="122"/>
      <c r="W245" s="122"/>
      <c r="X245" s="122"/>
      <c r="Y245" s="122"/>
      <c r="Z245" s="122"/>
      <c r="AA245" s="122"/>
      <c r="AB245" s="122"/>
      <c r="AC245" s="122"/>
      <c r="AD245" s="122"/>
      <c r="AE245" s="122"/>
      <c r="AF245" s="122"/>
      <c r="AG245" s="122"/>
      <c r="AH245" s="122"/>
      <c r="AI245" s="122"/>
      <c r="AJ245" s="122"/>
      <c r="AK245" s="122"/>
    </row>
    <row r="246" spans="1:37" ht="14.25" customHeight="1" x14ac:dyDescent="0.35">
      <c r="A246" s="122"/>
      <c r="B246" s="122"/>
      <c r="C246" s="122"/>
      <c r="D246" s="122"/>
      <c r="E246" s="122"/>
      <c r="F246" s="122"/>
      <c r="G246" s="122"/>
      <c r="H246" s="122"/>
      <c r="I246" s="122"/>
      <c r="J246" s="122"/>
      <c r="K246" s="122"/>
      <c r="L246" s="122"/>
      <c r="M246" s="122"/>
      <c r="N246" s="122"/>
      <c r="O246" s="122"/>
      <c r="P246" s="122"/>
      <c r="Q246" s="122"/>
      <c r="R246" s="122"/>
      <c r="S246" s="122"/>
      <c r="T246" s="122"/>
      <c r="U246" s="122"/>
      <c r="V246" s="122"/>
      <c r="W246" s="122"/>
      <c r="X246" s="122"/>
      <c r="Y246" s="122"/>
      <c r="Z246" s="122"/>
      <c r="AA246" s="122"/>
      <c r="AB246" s="122"/>
      <c r="AC246" s="122"/>
      <c r="AD246" s="122"/>
      <c r="AE246" s="122"/>
      <c r="AF246" s="122"/>
      <c r="AG246" s="122"/>
      <c r="AH246" s="122"/>
      <c r="AI246" s="122"/>
      <c r="AJ246" s="122"/>
      <c r="AK246" s="122"/>
    </row>
    <row r="247" spans="1:37" ht="14.25" customHeight="1" x14ac:dyDescent="0.35">
      <c r="A247" s="122"/>
      <c r="B247" s="122"/>
      <c r="C247" s="122"/>
      <c r="D247" s="122"/>
      <c r="E247" s="122"/>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row>
    <row r="248" spans="1:37" ht="14.25" customHeight="1" x14ac:dyDescent="0.35">
      <c r="A248" s="122"/>
      <c r="B248" s="122"/>
      <c r="C248" s="122"/>
      <c r="D248" s="122"/>
      <c r="E248" s="122"/>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row>
    <row r="249" spans="1:37" ht="14.25" customHeight="1" x14ac:dyDescent="0.35">
      <c r="A249" s="122"/>
      <c r="B249" s="122"/>
      <c r="C249" s="122"/>
      <c r="D249" s="122"/>
      <c r="E249" s="122"/>
      <c r="F249" s="122"/>
      <c r="G249" s="122"/>
      <c r="H249" s="122"/>
      <c r="I249" s="122"/>
      <c r="J249" s="122"/>
      <c r="K249" s="122"/>
      <c r="L249" s="122"/>
      <c r="M249" s="122"/>
      <c r="N249" s="122"/>
      <c r="O249" s="122"/>
      <c r="P249" s="122"/>
      <c r="Q249" s="122"/>
      <c r="R249" s="122"/>
      <c r="S249" s="122"/>
      <c r="T249" s="122"/>
      <c r="U249" s="122"/>
      <c r="V249" s="122"/>
      <c r="W249" s="122"/>
      <c r="X249" s="122"/>
      <c r="Y249" s="122"/>
      <c r="Z249" s="122"/>
      <c r="AA249" s="122"/>
      <c r="AB249" s="122"/>
      <c r="AC249" s="122"/>
      <c r="AD249" s="122"/>
      <c r="AE249" s="122"/>
      <c r="AF249" s="122"/>
      <c r="AG249" s="122"/>
      <c r="AH249" s="122"/>
      <c r="AI249" s="122"/>
      <c r="AJ249" s="122"/>
      <c r="AK249" s="122"/>
    </row>
    <row r="250" spans="1:37" ht="14.25" customHeight="1" x14ac:dyDescent="0.35">
      <c r="A250" s="137"/>
      <c r="K250" s="189"/>
      <c r="R250" s="189"/>
      <c r="Y250" s="189"/>
      <c r="AF250" s="189"/>
    </row>
    <row r="251" spans="1:37" ht="14.25" customHeight="1" x14ac:dyDescent="0.35">
      <c r="A251" s="137"/>
      <c r="K251" s="189"/>
      <c r="R251" s="189"/>
      <c r="Y251" s="189"/>
      <c r="AF251" s="189"/>
    </row>
    <row r="252" spans="1:37" ht="14.25" customHeight="1" x14ac:dyDescent="0.35">
      <c r="A252" s="137"/>
      <c r="K252" s="189"/>
      <c r="R252" s="189"/>
      <c r="Y252" s="189"/>
      <c r="AF252" s="189"/>
    </row>
    <row r="253" spans="1:37" ht="14.25" customHeight="1" x14ac:dyDescent="0.35">
      <c r="A253" s="137"/>
      <c r="K253" s="189"/>
      <c r="R253" s="189"/>
      <c r="Y253" s="189"/>
      <c r="AF253" s="189"/>
    </row>
    <row r="254" spans="1:37" ht="14.25" customHeight="1" x14ac:dyDescent="0.35">
      <c r="A254" s="137"/>
      <c r="K254" s="189"/>
      <c r="R254" s="189"/>
      <c r="Y254" s="189"/>
      <c r="AF254" s="189"/>
    </row>
    <row r="255" spans="1:37" ht="14.25" customHeight="1" x14ac:dyDescent="0.35">
      <c r="A255" s="137"/>
      <c r="K255" s="189"/>
      <c r="R255" s="189"/>
      <c r="Y255" s="189"/>
      <c r="AF255" s="189"/>
    </row>
    <row r="256" spans="1:37" ht="14.25" customHeight="1" x14ac:dyDescent="0.35">
      <c r="A256" s="137"/>
      <c r="K256" s="189"/>
      <c r="R256" s="189"/>
      <c r="Y256" s="189"/>
      <c r="AF256" s="189"/>
    </row>
    <row r="257" spans="1:32" ht="14.25" customHeight="1" x14ac:dyDescent="0.35">
      <c r="A257" s="137"/>
      <c r="K257" s="189"/>
      <c r="R257" s="189"/>
      <c r="Y257" s="189"/>
      <c r="AF257" s="189"/>
    </row>
    <row r="258" spans="1:32" ht="14.25" customHeight="1" x14ac:dyDescent="0.35">
      <c r="A258" s="137"/>
      <c r="K258" s="189"/>
      <c r="R258" s="189"/>
      <c r="Y258" s="189"/>
      <c r="AF258" s="189"/>
    </row>
    <row r="259" spans="1:32" ht="14.25" customHeight="1" x14ac:dyDescent="0.35">
      <c r="A259" s="137"/>
      <c r="K259" s="189"/>
      <c r="R259" s="189"/>
      <c r="Y259" s="189"/>
      <c r="AF259" s="189"/>
    </row>
    <row r="260" spans="1:32" ht="14.25" customHeight="1" x14ac:dyDescent="0.35">
      <c r="A260" s="137"/>
      <c r="K260" s="189"/>
      <c r="R260" s="189"/>
      <c r="Y260" s="189"/>
      <c r="AF260" s="189"/>
    </row>
    <row r="261" spans="1:32" ht="14.25" customHeight="1" x14ac:dyDescent="0.35">
      <c r="A261" s="137"/>
      <c r="K261" s="189"/>
      <c r="R261" s="189"/>
      <c r="Y261" s="189"/>
      <c r="AF261" s="189"/>
    </row>
    <row r="262" spans="1:32" ht="14.25" customHeight="1" x14ac:dyDescent="0.35">
      <c r="A262" s="137"/>
      <c r="K262" s="189"/>
      <c r="R262" s="189"/>
      <c r="Y262" s="189"/>
      <c r="AF262" s="189"/>
    </row>
    <row r="263" spans="1:32" ht="14.25" customHeight="1" x14ac:dyDescent="0.35">
      <c r="A263" s="137"/>
      <c r="K263" s="189"/>
      <c r="R263" s="189"/>
      <c r="Y263" s="189"/>
      <c r="AF263" s="189"/>
    </row>
    <row r="264" spans="1:32" ht="14.25" customHeight="1" x14ac:dyDescent="0.35">
      <c r="A264" s="137"/>
      <c r="K264" s="189"/>
      <c r="R264" s="189"/>
      <c r="Y264" s="189"/>
      <c r="AF264" s="189"/>
    </row>
    <row r="265" spans="1:32" ht="14.25" customHeight="1" x14ac:dyDescent="0.35">
      <c r="A265" s="137"/>
      <c r="K265" s="189"/>
      <c r="R265" s="189"/>
      <c r="Y265" s="189"/>
      <c r="AF265" s="189"/>
    </row>
    <row r="266" spans="1:32" ht="14.25" customHeight="1" x14ac:dyDescent="0.35">
      <c r="A266" s="137"/>
      <c r="K266" s="189"/>
      <c r="R266" s="189"/>
      <c r="Y266" s="189"/>
      <c r="AF266" s="189"/>
    </row>
    <row r="267" spans="1:32" ht="14.25" customHeight="1" x14ac:dyDescent="0.35">
      <c r="A267" s="137"/>
      <c r="K267" s="189"/>
      <c r="R267" s="189"/>
      <c r="Y267" s="189"/>
      <c r="AF267" s="189"/>
    </row>
    <row r="268" spans="1:32" ht="14.25" customHeight="1" x14ac:dyDescent="0.35">
      <c r="A268" s="137"/>
      <c r="K268" s="189"/>
      <c r="R268" s="189"/>
      <c r="Y268" s="189"/>
      <c r="AF268" s="189"/>
    </row>
    <row r="269" spans="1:32" ht="14.25" customHeight="1" x14ac:dyDescent="0.35">
      <c r="A269" s="137"/>
      <c r="K269" s="189"/>
      <c r="R269" s="189"/>
      <c r="Y269" s="189"/>
      <c r="AF269" s="189"/>
    </row>
    <row r="270" spans="1:32" ht="14.25" customHeight="1" x14ac:dyDescent="0.35">
      <c r="A270" s="137"/>
      <c r="K270" s="189"/>
      <c r="R270" s="189"/>
      <c r="Y270" s="189"/>
      <c r="AF270" s="189"/>
    </row>
    <row r="271" spans="1:32" ht="14.25" customHeight="1" x14ac:dyDescent="0.35">
      <c r="A271" s="137"/>
      <c r="K271" s="189"/>
      <c r="R271" s="189"/>
      <c r="Y271" s="189"/>
      <c r="AF271" s="189"/>
    </row>
    <row r="272" spans="1:32" ht="14.25" customHeight="1" x14ac:dyDescent="0.35">
      <c r="A272" s="137"/>
      <c r="K272" s="189"/>
      <c r="R272" s="189"/>
      <c r="Y272" s="189"/>
      <c r="AF272" s="189"/>
    </row>
    <row r="273" spans="1:32" ht="14.25" customHeight="1" x14ac:dyDescent="0.35">
      <c r="A273" s="137"/>
      <c r="K273" s="189"/>
      <c r="R273" s="189"/>
      <c r="Y273" s="189"/>
      <c r="AF273" s="189"/>
    </row>
    <row r="274" spans="1:32" ht="14.25" customHeight="1" x14ac:dyDescent="0.35">
      <c r="A274" s="137"/>
      <c r="K274" s="189"/>
      <c r="R274" s="189"/>
      <c r="Y274" s="189"/>
      <c r="AF274" s="189"/>
    </row>
    <row r="275" spans="1:32" ht="14.25" customHeight="1" x14ac:dyDescent="0.35">
      <c r="A275" s="137"/>
      <c r="K275" s="189"/>
      <c r="R275" s="189"/>
      <c r="Y275" s="189"/>
      <c r="AF275" s="189"/>
    </row>
    <row r="276" spans="1:32" ht="14.25" customHeight="1" x14ac:dyDescent="0.35">
      <c r="A276" s="137"/>
      <c r="K276" s="189"/>
      <c r="R276" s="189"/>
      <c r="Y276" s="189"/>
      <c r="AF276" s="189"/>
    </row>
    <row r="277" spans="1:32" ht="14.25" customHeight="1" x14ac:dyDescent="0.35">
      <c r="A277" s="137"/>
      <c r="K277" s="189"/>
      <c r="R277" s="189"/>
      <c r="Y277" s="189"/>
      <c r="AF277" s="189"/>
    </row>
    <row r="278" spans="1:32" ht="14.25" customHeight="1" x14ac:dyDescent="0.35">
      <c r="A278" s="137"/>
      <c r="K278" s="189"/>
      <c r="R278" s="189"/>
      <c r="Y278" s="189"/>
      <c r="AF278" s="189"/>
    </row>
    <row r="279" spans="1:32" ht="14.25" customHeight="1" x14ac:dyDescent="0.35">
      <c r="A279" s="137"/>
      <c r="K279" s="189"/>
      <c r="R279" s="189"/>
      <c r="Y279" s="189"/>
      <c r="AF279" s="189"/>
    </row>
    <row r="280" spans="1:32" ht="14.25" customHeight="1" x14ac:dyDescent="0.35">
      <c r="A280" s="137"/>
      <c r="K280" s="189"/>
      <c r="R280" s="189"/>
      <c r="Y280" s="189"/>
      <c r="AF280" s="189"/>
    </row>
    <row r="281" spans="1:32" ht="14.25" customHeight="1" x14ac:dyDescent="0.35">
      <c r="A281" s="137"/>
      <c r="K281" s="189"/>
      <c r="R281" s="189"/>
      <c r="Y281" s="189"/>
      <c r="AF281" s="189"/>
    </row>
    <row r="282" spans="1:32" ht="14.25" customHeight="1" x14ac:dyDescent="0.35">
      <c r="A282" s="137"/>
      <c r="K282" s="189"/>
      <c r="R282" s="189"/>
      <c r="Y282" s="189"/>
      <c r="AF282" s="189"/>
    </row>
    <row r="283" spans="1:32" ht="14.25" customHeight="1" x14ac:dyDescent="0.35">
      <c r="A283" s="137"/>
      <c r="K283" s="189"/>
      <c r="R283" s="189"/>
      <c r="Y283" s="189"/>
      <c r="AF283" s="189"/>
    </row>
    <row r="284" spans="1:32" ht="14.25" customHeight="1" x14ac:dyDescent="0.35">
      <c r="A284" s="137"/>
      <c r="K284" s="189"/>
      <c r="R284" s="189"/>
      <c r="Y284" s="189"/>
      <c r="AF284" s="189"/>
    </row>
    <row r="285" spans="1:32" ht="14.25" customHeight="1" x14ac:dyDescent="0.35">
      <c r="A285" s="137"/>
      <c r="K285" s="189"/>
      <c r="R285" s="189"/>
      <c r="Y285" s="189"/>
      <c r="AF285" s="189"/>
    </row>
    <row r="286" spans="1:32" ht="14.25" customHeight="1" x14ac:dyDescent="0.35">
      <c r="A286" s="137"/>
      <c r="K286" s="189"/>
      <c r="R286" s="189"/>
      <c r="Y286" s="189"/>
      <c r="AF286" s="189"/>
    </row>
    <row r="287" spans="1:32" ht="14.25" customHeight="1" x14ac:dyDescent="0.35">
      <c r="A287" s="137"/>
      <c r="K287" s="189"/>
      <c r="R287" s="189"/>
      <c r="Y287" s="189"/>
      <c r="AF287" s="189"/>
    </row>
    <row r="288" spans="1:32" ht="14.25" customHeight="1" x14ac:dyDescent="0.35">
      <c r="A288" s="137"/>
      <c r="K288" s="189"/>
      <c r="R288" s="189"/>
      <c r="Y288" s="189"/>
      <c r="AF288" s="189"/>
    </row>
    <row r="289" spans="1:32" ht="14.25" customHeight="1" x14ac:dyDescent="0.35">
      <c r="A289" s="137"/>
      <c r="K289" s="189"/>
      <c r="R289" s="189"/>
      <c r="Y289" s="189"/>
      <c r="AF289" s="189"/>
    </row>
    <row r="290" spans="1:32" ht="14.25" customHeight="1" x14ac:dyDescent="0.35">
      <c r="A290" s="137"/>
      <c r="K290" s="189"/>
      <c r="R290" s="189"/>
      <c r="Y290" s="189"/>
      <c r="AF290" s="189"/>
    </row>
    <row r="291" spans="1:32" ht="14.25" customHeight="1" x14ac:dyDescent="0.35">
      <c r="A291" s="137"/>
      <c r="K291" s="189"/>
      <c r="R291" s="189"/>
      <c r="Y291" s="189"/>
      <c r="AF291" s="189"/>
    </row>
    <row r="292" spans="1:32" ht="14.25" customHeight="1" x14ac:dyDescent="0.35">
      <c r="A292" s="137"/>
      <c r="K292" s="189"/>
      <c r="R292" s="189"/>
      <c r="Y292" s="189"/>
      <c r="AF292" s="189"/>
    </row>
    <row r="293" spans="1:32" ht="14.25" customHeight="1" x14ac:dyDescent="0.35">
      <c r="A293" s="137"/>
      <c r="K293" s="189"/>
      <c r="R293" s="189"/>
      <c r="Y293" s="189"/>
      <c r="AF293" s="189"/>
    </row>
    <row r="294" spans="1:32" ht="14.25" customHeight="1" x14ac:dyDescent="0.35">
      <c r="A294" s="137"/>
      <c r="K294" s="189"/>
      <c r="R294" s="189"/>
      <c r="Y294" s="189"/>
      <c r="AF294" s="189"/>
    </row>
    <row r="295" spans="1:32" ht="14.25" customHeight="1" x14ac:dyDescent="0.35">
      <c r="A295" s="137"/>
      <c r="K295" s="189"/>
      <c r="R295" s="189"/>
      <c r="Y295" s="189"/>
      <c r="AF295" s="189"/>
    </row>
    <row r="296" spans="1:32" ht="14.25" customHeight="1" x14ac:dyDescent="0.35">
      <c r="A296" s="137"/>
      <c r="K296" s="189"/>
      <c r="R296" s="189"/>
      <c r="Y296" s="189"/>
      <c r="AF296" s="189"/>
    </row>
    <row r="297" spans="1:32" ht="14.25" customHeight="1" x14ac:dyDescent="0.35">
      <c r="A297" s="137"/>
      <c r="K297" s="189"/>
      <c r="R297" s="189"/>
      <c r="Y297" s="189"/>
      <c r="AF297" s="189"/>
    </row>
    <row r="298" spans="1:32" ht="14.25" customHeight="1" x14ac:dyDescent="0.35">
      <c r="A298" s="137"/>
      <c r="K298" s="189"/>
      <c r="R298" s="189"/>
      <c r="Y298" s="189"/>
      <c r="AF298" s="189"/>
    </row>
    <row r="299" spans="1:32" ht="14.25" customHeight="1" x14ac:dyDescent="0.35">
      <c r="A299" s="137"/>
      <c r="K299" s="189"/>
      <c r="R299" s="189"/>
      <c r="Y299" s="189"/>
      <c r="AF299" s="189"/>
    </row>
    <row r="300" spans="1:32" ht="14.25" customHeight="1" x14ac:dyDescent="0.35">
      <c r="A300" s="137"/>
      <c r="K300" s="189"/>
      <c r="R300" s="189"/>
      <c r="Y300" s="189"/>
      <c r="AF300" s="189"/>
    </row>
    <row r="301" spans="1:32" ht="14.25" customHeight="1" x14ac:dyDescent="0.35">
      <c r="A301" s="137"/>
      <c r="K301" s="189"/>
      <c r="R301" s="189"/>
      <c r="Y301" s="189"/>
      <c r="AF301" s="189"/>
    </row>
    <row r="302" spans="1:32" ht="14.25" customHeight="1" x14ac:dyDescent="0.35">
      <c r="A302" s="137"/>
      <c r="K302" s="189"/>
      <c r="R302" s="189"/>
      <c r="Y302" s="189"/>
      <c r="AF302" s="189"/>
    </row>
    <row r="303" spans="1:32" ht="14.25" customHeight="1" x14ac:dyDescent="0.35">
      <c r="A303" s="137"/>
      <c r="K303" s="189"/>
      <c r="R303" s="189"/>
      <c r="Y303" s="189"/>
      <c r="AF303" s="189"/>
    </row>
    <row r="304" spans="1:32" ht="14.25" customHeight="1" x14ac:dyDescent="0.35">
      <c r="A304" s="137"/>
      <c r="K304" s="189"/>
      <c r="R304" s="189"/>
      <c r="Y304" s="189"/>
      <c r="AF304" s="189"/>
    </row>
    <row r="305" spans="1:32" ht="14.25" customHeight="1" x14ac:dyDescent="0.35">
      <c r="A305" s="137"/>
      <c r="K305" s="189"/>
      <c r="R305" s="189"/>
      <c r="Y305" s="189"/>
      <c r="AF305" s="189"/>
    </row>
    <row r="306" spans="1:32" ht="14.25" customHeight="1" x14ac:dyDescent="0.35">
      <c r="A306" s="137"/>
      <c r="K306" s="189"/>
      <c r="R306" s="189"/>
      <c r="Y306" s="189"/>
      <c r="AF306" s="189"/>
    </row>
    <row r="307" spans="1:32" ht="14.25" customHeight="1" x14ac:dyDescent="0.35">
      <c r="A307" s="137"/>
      <c r="K307" s="189"/>
      <c r="R307" s="189"/>
      <c r="Y307" s="189"/>
      <c r="AF307" s="189"/>
    </row>
    <row r="308" spans="1:32" ht="14.25" customHeight="1" x14ac:dyDescent="0.35">
      <c r="A308" s="137"/>
      <c r="K308" s="189"/>
      <c r="R308" s="189"/>
      <c r="Y308" s="189"/>
      <c r="AF308" s="189"/>
    </row>
    <row r="309" spans="1:32" ht="14.25" customHeight="1" x14ac:dyDescent="0.35">
      <c r="A309" s="137"/>
      <c r="K309" s="189"/>
      <c r="R309" s="189"/>
      <c r="Y309" s="189"/>
      <c r="AF309" s="189"/>
    </row>
    <row r="310" spans="1:32" ht="14.25" customHeight="1" x14ac:dyDescent="0.35">
      <c r="A310" s="137"/>
      <c r="K310" s="189"/>
      <c r="R310" s="189"/>
      <c r="Y310" s="189"/>
      <c r="AF310" s="189"/>
    </row>
    <row r="311" spans="1:32" ht="14.25" customHeight="1" x14ac:dyDescent="0.35">
      <c r="A311" s="137"/>
      <c r="K311" s="189"/>
      <c r="R311" s="189"/>
      <c r="Y311" s="189"/>
      <c r="AF311" s="189"/>
    </row>
    <row r="312" spans="1:32" ht="14.25" customHeight="1" x14ac:dyDescent="0.35">
      <c r="A312" s="137"/>
      <c r="K312" s="189"/>
      <c r="R312" s="189"/>
      <c r="Y312" s="189"/>
      <c r="AF312" s="189"/>
    </row>
    <row r="313" spans="1:32" ht="14.25" customHeight="1" x14ac:dyDescent="0.35">
      <c r="A313" s="137"/>
      <c r="K313" s="189"/>
      <c r="R313" s="189"/>
      <c r="Y313" s="189"/>
      <c r="AF313" s="189"/>
    </row>
    <row r="314" spans="1:32" ht="14.25" customHeight="1" x14ac:dyDescent="0.35">
      <c r="A314" s="137"/>
      <c r="K314" s="189"/>
      <c r="R314" s="189"/>
      <c r="Y314" s="189"/>
      <c r="AF314" s="189"/>
    </row>
    <row r="315" spans="1:32" ht="14.25" customHeight="1" x14ac:dyDescent="0.35">
      <c r="A315" s="137"/>
      <c r="K315" s="189"/>
      <c r="R315" s="189"/>
      <c r="Y315" s="189"/>
      <c r="AF315" s="189"/>
    </row>
    <row r="316" spans="1:32" ht="14.25" customHeight="1" x14ac:dyDescent="0.35">
      <c r="A316" s="137"/>
      <c r="K316" s="189"/>
      <c r="R316" s="189"/>
      <c r="Y316" s="189"/>
      <c r="AF316" s="189"/>
    </row>
    <row r="317" spans="1:32" ht="14.25" customHeight="1" x14ac:dyDescent="0.35">
      <c r="A317" s="137"/>
      <c r="K317" s="189"/>
      <c r="R317" s="189"/>
      <c r="Y317" s="189"/>
      <c r="AF317" s="189"/>
    </row>
    <row r="318" spans="1:32" ht="14.25" customHeight="1" x14ac:dyDescent="0.35">
      <c r="A318" s="137"/>
      <c r="K318" s="189"/>
      <c r="R318" s="189"/>
      <c r="Y318" s="189"/>
      <c r="AF318" s="189"/>
    </row>
    <row r="319" spans="1:32" ht="14.25" customHeight="1" x14ac:dyDescent="0.35">
      <c r="A319" s="137"/>
      <c r="K319" s="189"/>
      <c r="R319" s="189"/>
      <c r="Y319" s="189"/>
      <c r="AF319" s="189"/>
    </row>
    <row r="320" spans="1:32" ht="14.25" customHeight="1" x14ac:dyDescent="0.35">
      <c r="A320" s="137"/>
      <c r="K320" s="189"/>
      <c r="R320" s="189"/>
      <c r="Y320" s="189"/>
      <c r="AF320" s="189"/>
    </row>
    <row r="321" spans="1:32" ht="14.25" customHeight="1" x14ac:dyDescent="0.35">
      <c r="A321" s="137"/>
      <c r="K321" s="189"/>
      <c r="R321" s="189"/>
      <c r="Y321" s="189"/>
      <c r="AF321" s="189"/>
    </row>
    <row r="322" spans="1:32" ht="14.25" customHeight="1" x14ac:dyDescent="0.35">
      <c r="A322" s="137"/>
      <c r="K322" s="189"/>
      <c r="R322" s="189"/>
      <c r="Y322" s="189"/>
      <c r="AF322" s="189"/>
    </row>
    <row r="323" spans="1:32" ht="14.25" customHeight="1" x14ac:dyDescent="0.35">
      <c r="A323" s="137"/>
      <c r="K323" s="189"/>
      <c r="R323" s="189"/>
      <c r="Y323" s="189"/>
      <c r="AF323" s="189"/>
    </row>
    <row r="324" spans="1:32" ht="14.25" customHeight="1" x14ac:dyDescent="0.35">
      <c r="A324" s="137"/>
      <c r="K324" s="189"/>
      <c r="R324" s="189"/>
      <c r="Y324" s="189"/>
      <c r="AF324" s="189"/>
    </row>
    <row r="325" spans="1:32" ht="14.25" customHeight="1" x14ac:dyDescent="0.35">
      <c r="A325" s="137"/>
      <c r="K325" s="189"/>
      <c r="R325" s="189"/>
      <c r="Y325" s="189"/>
      <c r="AF325" s="189"/>
    </row>
    <row r="326" spans="1:32" ht="14.25" customHeight="1" x14ac:dyDescent="0.35">
      <c r="A326" s="137"/>
      <c r="K326" s="189"/>
      <c r="R326" s="189"/>
      <c r="Y326" s="189"/>
      <c r="AF326" s="189"/>
    </row>
    <row r="327" spans="1:32" ht="14.25" customHeight="1" x14ac:dyDescent="0.35">
      <c r="A327" s="137"/>
      <c r="K327" s="189"/>
      <c r="R327" s="189"/>
      <c r="Y327" s="189"/>
      <c r="AF327" s="189"/>
    </row>
    <row r="328" spans="1:32" ht="14.25" customHeight="1" x14ac:dyDescent="0.35">
      <c r="A328" s="137"/>
      <c r="K328" s="189"/>
      <c r="R328" s="189"/>
      <c r="Y328" s="189"/>
      <c r="AF328" s="189"/>
    </row>
    <row r="329" spans="1:32" ht="14.25" customHeight="1" x14ac:dyDescent="0.35">
      <c r="A329" s="137"/>
      <c r="K329" s="189"/>
      <c r="R329" s="189"/>
      <c r="Y329" s="189"/>
      <c r="AF329" s="189"/>
    </row>
    <row r="330" spans="1:32" ht="14.25" customHeight="1" x14ac:dyDescent="0.35">
      <c r="A330" s="137"/>
      <c r="K330" s="189"/>
      <c r="R330" s="189"/>
      <c r="Y330" s="189"/>
      <c r="AF330" s="189"/>
    </row>
    <row r="331" spans="1:32" ht="14.25" customHeight="1" x14ac:dyDescent="0.35">
      <c r="A331" s="137"/>
      <c r="K331" s="189"/>
      <c r="R331" s="189"/>
      <c r="Y331" s="189"/>
      <c r="AF331" s="189"/>
    </row>
    <row r="332" spans="1:32" ht="14.25" customHeight="1" x14ac:dyDescent="0.35">
      <c r="A332" s="137"/>
      <c r="K332" s="189"/>
      <c r="R332" s="189"/>
      <c r="Y332" s="189"/>
      <c r="AF332" s="189"/>
    </row>
    <row r="333" spans="1:32" ht="14.25" customHeight="1" x14ac:dyDescent="0.35">
      <c r="A333" s="137"/>
      <c r="K333" s="189"/>
      <c r="R333" s="189"/>
      <c r="Y333" s="189"/>
      <c r="AF333" s="189"/>
    </row>
    <row r="334" spans="1:32" ht="14.25" customHeight="1" x14ac:dyDescent="0.35">
      <c r="A334" s="137"/>
      <c r="K334" s="189"/>
      <c r="R334" s="189"/>
      <c r="Y334" s="189"/>
      <c r="AF334" s="189"/>
    </row>
    <row r="335" spans="1:32" ht="14.25" customHeight="1" x14ac:dyDescent="0.35">
      <c r="A335" s="137"/>
      <c r="K335" s="189"/>
      <c r="R335" s="189"/>
      <c r="Y335" s="189"/>
      <c r="AF335" s="189"/>
    </row>
    <row r="336" spans="1:32" ht="14.25" customHeight="1" x14ac:dyDescent="0.35">
      <c r="A336" s="137"/>
      <c r="K336" s="189"/>
      <c r="R336" s="189"/>
      <c r="Y336" s="189"/>
      <c r="AF336" s="189"/>
    </row>
    <row r="337" spans="1:32" ht="14.25" customHeight="1" x14ac:dyDescent="0.35">
      <c r="A337" s="137"/>
      <c r="K337" s="189"/>
      <c r="R337" s="189"/>
      <c r="Y337" s="189"/>
      <c r="AF337" s="189"/>
    </row>
    <row r="338" spans="1:32" ht="14.25" customHeight="1" x14ac:dyDescent="0.35">
      <c r="A338" s="137"/>
      <c r="K338" s="189"/>
      <c r="R338" s="189"/>
      <c r="Y338" s="189"/>
      <c r="AF338" s="189"/>
    </row>
    <row r="339" spans="1:32" ht="14.25" customHeight="1" x14ac:dyDescent="0.35">
      <c r="A339" s="137"/>
      <c r="K339" s="189"/>
      <c r="R339" s="189"/>
      <c r="Y339" s="189"/>
      <c r="AF339" s="189"/>
    </row>
    <row r="340" spans="1:32" ht="14.25" customHeight="1" x14ac:dyDescent="0.35">
      <c r="A340" s="137"/>
      <c r="K340" s="189"/>
      <c r="R340" s="189"/>
      <c r="Y340" s="189"/>
      <c r="AF340" s="189"/>
    </row>
    <row r="341" spans="1:32" ht="14.25" customHeight="1" x14ac:dyDescent="0.35">
      <c r="A341" s="137"/>
      <c r="K341" s="189"/>
      <c r="R341" s="189"/>
      <c r="Y341" s="189"/>
      <c r="AF341" s="189"/>
    </row>
    <row r="342" spans="1:32" ht="14.25" customHeight="1" x14ac:dyDescent="0.35">
      <c r="A342" s="137"/>
      <c r="K342" s="189"/>
      <c r="R342" s="189"/>
      <c r="Y342" s="189"/>
      <c r="AF342" s="189"/>
    </row>
    <row r="343" spans="1:32" ht="14.25" customHeight="1" x14ac:dyDescent="0.35">
      <c r="A343" s="137"/>
      <c r="K343" s="189"/>
      <c r="R343" s="189"/>
      <c r="Y343" s="189"/>
      <c r="AF343" s="189"/>
    </row>
    <row r="344" spans="1:32" ht="14.25" customHeight="1" x14ac:dyDescent="0.35">
      <c r="A344" s="137"/>
      <c r="K344" s="189"/>
      <c r="R344" s="189"/>
      <c r="Y344" s="189"/>
      <c r="AF344" s="189"/>
    </row>
    <row r="345" spans="1:32" ht="14.25" customHeight="1" x14ac:dyDescent="0.35">
      <c r="A345" s="137"/>
      <c r="K345" s="189"/>
      <c r="R345" s="189"/>
      <c r="Y345" s="189"/>
      <c r="AF345" s="189"/>
    </row>
    <row r="346" spans="1:32" ht="14.25" customHeight="1" x14ac:dyDescent="0.35">
      <c r="A346" s="137"/>
      <c r="K346" s="189"/>
      <c r="R346" s="189"/>
      <c r="Y346" s="189"/>
      <c r="AF346" s="189"/>
    </row>
    <row r="347" spans="1:32" ht="14.25" customHeight="1" x14ac:dyDescent="0.35">
      <c r="A347" s="137"/>
      <c r="K347" s="189"/>
      <c r="R347" s="189"/>
      <c r="Y347" s="189"/>
      <c r="AF347" s="189"/>
    </row>
    <row r="348" spans="1:32" ht="14.25" customHeight="1" x14ac:dyDescent="0.35">
      <c r="A348" s="137"/>
      <c r="K348" s="189"/>
      <c r="R348" s="189"/>
      <c r="Y348" s="189"/>
      <c r="AF348" s="189"/>
    </row>
    <row r="349" spans="1:32" ht="14.25" customHeight="1" x14ac:dyDescent="0.35">
      <c r="A349" s="137"/>
      <c r="K349" s="189"/>
      <c r="R349" s="189"/>
      <c r="Y349" s="189"/>
      <c r="AF349" s="189"/>
    </row>
    <row r="350" spans="1:32" ht="14.25" customHeight="1" x14ac:dyDescent="0.35">
      <c r="A350" s="137"/>
      <c r="K350" s="189"/>
      <c r="R350" s="189"/>
      <c r="Y350" s="189"/>
      <c r="AF350" s="189"/>
    </row>
    <row r="351" spans="1:32" ht="14.25" customHeight="1" x14ac:dyDescent="0.35">
      <c r="A351" s="137"/>
      <c r="K351" s="189"/>
      <c r="R351" s="189"/>
      <c r="Y351" s="189"/>
      <c r="AF351" s="189"/>
    </row>
    <row r="352" spans="1:32" ht="14.25" customHeight="1" x14ac:dyDescent="0.35">
      <c r="A352" s="137"/>
      <c r="K352" s="189"/>
      <c r="R352" s="189"/>
      <c r="Y352" s="189"/>
      <c r="AF352" s="189"/>
    </row>
    <row r="353" spans="1:32" ht="14.25" customHeight="1" x14ac:dyDescent="0.35">
      <c r="A353" s="137"/>
      <c r="K353" s="189"/>
      <c r="R353" s="189"/>
      <c r="Y353" s="189"/>
      <c r="AF353" s="189"/>
    </row>
    <row r="354" spans="1:32" ht="14.25" customHeight="1" x14ac:dyDescent="0.35">
      <c r="A354" s="137"/>
      <c r="K354" s="189"/>
      <c r="R354" s="189"/>
      <c r="Y354" s="189"/>
      <c r="AF354" s="189"/>
    </row>
    <row r="355" spans="1:32" ht="14.25" customHeight="1" x14ac:dyDescent="0.35">
      <c r="A355" s="137"/>
      <c r="K355" s="189"/>
      <c r="R355" s="189"/>
      <c r="Y355" s="189"/>
      <c r="AF355" s="189"/>
    </row>
    <row r="356" spans="1:32" ht="14.25" customHeight="1" x14ac:dyDescent="0.35">
      <c r="A356" s="137"/>
      <c r="K356" s="189"/>
      <c r="R356" s="189"/>
      <c r="Y356" s="189"/>
      <c r="AF356" s="189"/>
    </row>
    <row r="357" spans="1:32" ht="14.25" customHeight="1" x14ac:dyDescent="0.35">
      <c r="A357" s="137"/>
      <c r="K357" s="189"/>
      <c r="R357" s="189"/>
      <c r="Y357" s="189"/>
      <c r="AF357" s="189"/>
    </row>
    <row r="358" spans="1:32" ht="14.25" customHeight="1" x14ac:dyDescent="0.35">
      <c r="A358" s="137"/>
      <c r="K358" s="189"/>
      <c r="R358" s="189"/>
      <c r="Y358" s="189"/>
      <c r="AF358" s="189"/>
    </row>
    <row r="359" spans="1:32" ht="14.25" customHeight="1" x14ac:dyDescent="0.35">
      <c r="A359" s="137"/>
      <c r="K359" s="189"/>
      <c r="R359" s="189"/>
      <c r="Y359" s="189"/>
      <c r="AF359" s="189"/>
    </row>
    <row r="360" spans="1:32" ht="14.25" customHeight="1" x14ac:dyDescent="0.35">
      <c r="A360" s="137"/>
      <c r="K360" s="189"/>
      <c r="R360" s="189"/>
      <c r="Y360" s="189"/>
      <c r="AF360" s="189"/>
    </row>
    <row r="361" spans="1:32" ht="14.25" customHeight="1" x14ac:dyDescent="0.35">
      <c r="A361" s="137"/>
      <c r="K361" s="189"/>
      <c r="R361" s="189"/>
      <c r="Y361" s="189"/>
      <c r="AF361" s="189"/>
    </row>
    <row r="362" spans="1:32" ht="14.25" customHeight="1" x14ac:dyDescent="0.35">
      <c r="A362" s="137"/>
      <c r="K362" s="189"/>
      <c r="R362" s="189"/>
      <c r="Y362" s="189"/>
      <c r="AF362" s="189"/>
    </row>
    <row r="363" spans="1:32" ht="14.25" customHeight="1" x14ac:dyDescent="0.35">
      <c r="A363" s="137"/>
      <c r="K363" s="189"/>
      <c r="R363" s="189"/>
      <c r="Y363" s="189"/>
      <c r="AF363" s="189"/>
    </row>
    <row r="364" spans="1:32" ht="14.25" customHeight="1" x14ac:dyDescent="0.35">
      <c r="A364" s="137"/>
      <c r="K364" s="189"/>
      <c r="R364" s="189"/>
      <c r="Y364" s="189"/>
      <c r="AF364" s="189"/>
    </row>
    <row r="365" spans="1:32" ht="14.25" customHeight="1" x14ac:dyDescent="0.35">
      <c r="A365" s="137"/>
      <c r="K365" s="189"/>
      <c r="R365" s="189"/>
      <c r="Y365" s="189"/>
      <c r="AF365" s="189"/>
    </row>
    <row r="366" spans="1:32" ht="14.25" customHeight="1" x14ac:dyDescent="0.35">
      <c r="A366" s="137"/>
      <c r="K366" s="189"/>
      <c r="R366" s="189"/>
      <c r="Y366" s="189"/>
      <c r="AF366" s="189"/>
    </row>
    <row r="367" spans="1:32" ht="14.25" customHeight="1" x14ac:dyDescent="0.35">
      <c r="A367" s="137"/>
      <c r="K367" s="189"/>
      <c r="R367" s="189"/>
      <c r="Y367" s="189"/>
      <c r="AF367" s="189"/>
    </row>
    <row r="368" spans="1:32" ht="14.25" customHeight="1" x14ac:dyDescent="0.35">
      <c r="A368" s="137"/>
      <c r="K368" s="189"/>
      <c r="R368" s="189"/>
      <c r="Y368" s="189"/>
      <c r="AF368" s="189"/>
    </row>
    <row r="369" spans="1:32" ht="14.25" customHeight="1" x14ac:dyDescent="0.35">
      <c r="A369" s="137"/>
      <c r="K369" s="189"/>
      <c r="R369" s="189"/>
      <c r="Y369" s="189"/>
      <c r="AF369" s="189"/>
    </row>
    <row r="370" spans="1:32" ht="14.25" customHeight="1" x14ac:dyDescent="0.35">
      <c r="A370" s="137"/>
      <c r="K370" s="189"/>
      <c r="R370" s="189"/>
      <c r="Y370" s="189"/>
      <c r="AF370" s="189"/>
    </row>
    <row r="371" spans="1:32" ht="14.25" customHeight="1" x14ac:dyDescent="0.35">
      <c r="A371" s="137"/>
      <c r="K371" s="189"/>
      <c r="R371" s="189"/>
      <c r="Y371" s="189"/>
      <c r="AF371" s="189"/>
    </row>
    <row r="372" spans="1:32" ht="14.25" customHeight="1" x14ac:dyDescent="0.35">
      <c r="A372" s="137"/>
      <c r="K372" s="189"/>
      <c r="R372" s="189"/>
      <c r="Y372" s="189"/>
      <c r="AF372" s="189"/>
    </row>
    <row r="373" spans="1:32" ht="14.25" customHeight="1" x14ac:dyDescent="0.35">
      <c r="A373" s="137"/>
      <c r="K373" s="189"/>
      <c r="R373" s="189"/>
      <c r="Y373" s="189"/>
      <c r="AF373" s="189"/>
    </row>
    <row r="374" spans="1:32" ht="14.25" customHeight="1" x14ac:dyDescent="0.35">
      <c r="A374" s="137"/>
      <c r="K374" s="189"/>
      <c r="R374" s="189"/>
      <c r="Y374" s="189"/>
      <c r="AF374" s="189"/>
    </row>
    <row r="375" spans="1:32" ht="14.25" customHeight="1" x14ac:dyDescent="0.35">
      <c r="A375" s="137"/>
      <c r="K375" s="189"/>
      <c r="R375" s="189"/>
      <c r="Y375" s="189"/>
      <c r="AF375" s="189"/>
    </row>
    <row r="376" spans="1:32" ht="14.25" customHeight="1" x14ac:dyDescent="0.35">
      <c r="A376" s="137"/>
      <c r="K376" s="189"/>
      <c r="R376" s="189"/>
      <c r="Y376" s="189"/>
      <c r="AF376" s="189"/>
    </row>
    <row r="377" spans="1:32" ht="14.25" customHeight="1" x14ac:dyDescent="0.35">
      <c r="A377" s="137"/>
      <c r="K377" s="189"/>
      <c r="R377" s="189"/>
      <c r="Y377" s="189"/>
      <c r="AF377" s="189"/>
    </row>
    <row r="378" spans="1:32" ht="14.25" customHeight="1" x14ac:dyDescent="0.35">
      <c r="A378" s="137"/>
      <c r="K378" s="189"/>
      <c r="R378" s="189"/>
      <c r="Y378" s="189"/>
      <c r="AF378" s="189"/>
    </row>
    <row r="379" spans="1:32" ht="14.25" customHeight="1" x14ac:dyDescent="0.35">
      <c r="A379" s="137"/>
      <c r="K379" s="189"/>
      <c r="R379" s="189"/>
      <c r="Y379" s="189"/>
      <c r="AF379" s="189"/>
    </row>
    <row r="380" spans="1:32" ht="14.25" customHeight="1" x14ac:dyDescent="0.35">
      <c r="A380" s="137"/>
      <c r="K380" s="189"/>
      <c r="R380" s="189"/>
      <c r="Y380" s="189"/>
      <c r="AF380" s="189"/>
    </row>
    <row r="381" spans="1:32" ht="14.25" customHeight="1" x14ac:dyDescent="0.35">
      <c r="A381" s="137"/>
      <c r="K381" s="189"/>
      <c r="R381" s="189"/>
      <c r="Y381" s="189"/>
      <c r="AF381" s="189"/>
    </row>
    <row r="382" spans="1:32" ht="14.25" customHeight="1" x14ac:dyDescent="0.35">
      <c r="A382" s="137"/>
      <c r="K382" s="189"/>
      <c r="R382" s="189"/>
      <c r="Y382" s="189"/>
      <c r="AF382" s="189"/>
    </row>
    <row r="383" spans="1:32" ht="14.25" customHeight="1" x14ac:dyDescent="0.35">
      <c r="A383" s="137"/>
      <c r="K383" s="189"/>
      <c r="R383" s="189"/>
      <c r="Y383" s="189"/>
      <c r="AF383" s="189"/>
    </row>
    <row r="384" spans="1:32" ht="14.25" customHeight="1" x14ac:dyDescent="0.35">
      <c r="A384" s="137"/>
      <c r="K384" s="189"/>
      <c r="R384" s="189"/>
      <c r="Y384" s="189"/>
      <c r="AF384" s="189"/>
    </row>
    <row r="385" spans="1:32" ht="14.25" customHeight="1" x14ac:dyDescent="0.35">
      <c r="A385" s="137"/>
      <c r="K385" s="189"/>
      <c r="R385" s="189"/>
      <c r="Y385" s="189"/>
      <c r="AF385" s="189"/>
    </row>
    <row r="386" spans="1:32" ht="14.25" customHeight="1" x14ac:dyDescent="0.35">
      <c r="A386" s="137"/>
      <c r="K386" s="189"/>
      <c r="R386" s="189"/>
      <c r="Y386" s="189"/>
      <c r="AF386" s="189"/>
    </row>
    <row r="387" spans="1:32" ht="14.25" customHeight="1" x14ac:dyDescent="0.35">
      <c r="A387" s="137"/>
      <c r="K387" s="189"/>
      <c r="R387" s="189"/>
      <c r="Y387" s="189"/>
      <c r="AF387" s="189"/>
    </row>
    <row r="388" spans="1:32" ht="14.25" customHeight="1" x14ac:dyDescent="0.35">
      <c r="A388" s="137"/>
      <c r="K388" s="189"/>
      <c r="R388" s="189"/>
      <c r="Y388" s="189"/>
      <c r="AF388" s="189"/>
    </row>
    <row r="389" spans="1:32" ht="14.25" customHeight="1" x14ac:dyDescent="0.35">
      <c r="A389" s="137"/>
      <c r="K389" s="189"/>
      <c r="R389" s="189"/>
      <c r="Y389" s="189"/>
      <c r="AF389" s="189"/>
    </row>
    <row r="390" spans="1:32" ht="14.25" customHeight="1" x14ac:dyDescent="0.35">
      <c r="A390" s="137"/>
      <c r="K390" s="189"/>
      <c r="R390" s="189"/>
      <c r="Y390" s="189"/>
      <c r="AF390" s="189"/>
    </row>
    <row r="391" spans="1:32" ht="14.25" customHeight="1" x14ac:dyDescent="0.35">
      <c r="A391" s="137"/>
      <c r="K391" s="189"/>
      <c r="R391" s="189"/>
      <c r="Y391" s="189"/>
      <c r="AF391" s="189"/>
    </row>
    <row r="392" spans="1:32" ht="14.25" customHeight="1" x14ac:dyDescent="0.35">
      <c r="A392" s="137"/>
      <c r="K392" s="189"/>
      <c r="R392" s="189"/>
      <c r="Y392" s="189"/>
      <c r="AF392" s="189"/>
    </row>
    <row r="393" spans="1:32" ht="14.25" customHeight="1" x14ac:dyDescent="0.35">
      <c r="A393" s="137"/>
      <c r="K393" s="189"/>
      <c r="R393" s="189"/>
      <c r="Y393" s="189"/>
      <c r="AF393" s="189"/>
    </row>
    <row r="394" spans="1:32" ht="14.25" customHeight="1" x14ac:dyDescent="0.35">
      <c r="A394" s="137"/>
      <c r="K394" s="189"/>
      <c r="R394" s="189"/>
      <c r="Y394" s="189"/>
      <c r="AF394" s="189"/>
    </row>
    <row r="395" spans="1:32" ht="14.25" customHeight="1" x14ac:dyDescent="0.35">
      <c r="A395" s="137"/>
      <c r="K395" s="189"/>
      <c r="R395" s="189"/>
      <c r="Y395" s="189"/>
      <c r="AF395" s="189"/>
    </row>
    <row r="396" spans="1:32" ht="14.25" customHeight="1" x14ac:dyDescent="0.35">
      <c r="A396" s="137"/>
      <c r="K396" s="189"/>
      <c r="R396" s="189"/>
      <c r="Y396" s="189"/>
      <c r="AF396" s="189"/>
    </row>
    <row r="397" spans="1:32" ht="14.25" customHeight="1" x14ac:dyDescent="0.35">
      <c r="A397" s="137"/>
      <c r="K397" s="189"/>
      <c r="R397" s="189"/>
      <c r="Y397" s="189"/>
      <c r="AF397" s="189"/>
    </row>
    <row r="398" spans="1:32" ht="14.25" customHeight="1" x14ac:dyDescent="0.35">
      <c r="A398" s="137"/>
      <c r="K398" s="189"/>
      <c r="R398" s="189"/>
      <c r="Y398" s="189"/>
      <c r="AF398" s="189"/>
    </row>
    <row r="399" spans="1:32" ht="14.25" customHeight="1" x14ac:dyDescent="0.35">
      <c r="A399" s="137"/>
      <c r="K399" s="189"/>
      <c r="R399" s="189"/>
      <c r="Y399" s="189"/>
      <c r="AF399" s="189"/>
    </row>
    <row r="400" spans="1:32" ht="14.25" customHeight="1" x14ac:dyDescent="0.35">
      <c r="A400" s="137"/>
      <c r="K400" s="189"/>
      <c r="R400" s="189"/>
      <c r="Y400" s="189"/>
      <c r="AF400" s="189"/>
    </row>
    <row r="401" spans="1:32" ht="14.25" customHeight="1" x14ac:dyDescent="0.35">
      <c r="A401" s="137"/>
      <c r="K401" s="189"/>
      <c r="R401" s="189"/>
      <c r="Y401" s="189"/>
      <c r="AF401" s="189"/>
    </row>
    <row r="402" spans="1:32" ht="14.25" customHeight="1" x14ac:dyDescent="0.35">
      <c r="A402" s="137"/>
      <c r="K402" s="189"/>
      <c r="R402" s="189"/>
      <c r="Y402" s="189"/>
      <c r="AF402" s="189"/>
    </row>
    <row r="403" spans="1:32" ht="14.25" customHeight="1" x14ac:dyDescent="0.35">
      <c r="A403" s="137"/>
      <c r="K403" s="189"/>
      <c r="R403" s="189"/>
      <c r="Y403" s="189"/>
      <c r="AF403" s="189"/>
    </row>
    <row r="404" spans="1:32" ht="14.25" customHeight="1" x14ac:dyDescent="0.35">
      <c r="A404" s="137"/>
      <c r="K404" s="189"/>
      <c r="R404" s="189"/>
      <c r="Y404" s="189"/>
      <c r="AF404" s="189"/>
    </row>
    <row r="405" spans="1:32" ht="14.25" customHeight="1" x14ac:dyDescent="0.35">
      <c r="A405" s="137"/>
      <c r="K405" s="189"/>
      <c r="R405" s="189"/>
      <c r="Y405" s="189"/>
      <c r="AF405" s="189"/>
    </row>
    <row r="406" spans="1:32" ht="14.25" customHeight="1" x14ac:dyDescent="0.35">
      <c r="A406" s="137"/>
      <c r="K406" s="189"/>
      <c r="R406" s="189"/>
      <c r="Y406" s="189"/>
      <c r="AF406" s="189"/>
    </row>
    <row r="407" spans="1:32" ht="14.25" customHeight="1" x14ac:dyDescent="0.35">
      <c r="A407" s="137"/>
      <c r="K407" s="189"/>
      <c r="R407" s="189"/>
      <c r="Y407" s="189"/>
      <c r="AF407" s="189"/>
    </row>
    <row r="408" spans="1:32" ht="14.25" customHeight="1" x14ac:dyDescent="0.35">
      <c r="A408" s="137"/>
      <c r="K408" s="189"/>
      <c r="R408" s="189"/>
      <c r="Y408" s="189"/>
      <c r="AF408" s="189"/>
    </row>
    <row r="409" spans="1:32" ht="14.25" customHeight="1" x14ac:dyDescent="0.35">
      <c r="A409" s="137"/>
      <c r="K409" s="189"/>
      <c r="R409" s="189"/>
      <c r="Y409" s="189"/>
      <c r="AF409" s="189"/>
    </row>
    <row r="410" spans="1:32" ht="14.25" customHeight="1" x14ac:dyDescent="0.35">
      <c r="A410" s="137"/>
      <c r="K410" s="189"/>
      <c r="R410" s="189"/>
      <c r="Y410" s="189"/>
      <c r="AF410" s="189"/>
    </row>
    <row r="411" spans="1:32" ht="14.25" customHeight="1" x14ac:dyDescent="0.35">
      <c r="A411" s="137"/>
      <c r="K411" s="189"/>
      <c r="R411" s="189"/>
      <c r="Y411" s="189"/>
      <c r="AF411" s="189"/>
    </row>
    <row r="412" spans="1:32" ht="14.25" customHeight="1" x14ac:dyDescent="0.35">
      <c r="A412" s="137"/>
      <c r="K412" s="189"/>
      <c r="R412" s="189"/>
      <c r="Y412" s="189"/>
      <c r="AF412" s="189"/>
    </row>
    <row r="413" spans="1:32" ht="14.25" customHeight="1" x14ac:dyDescent="0.35">
      <c r="A413" s="137"/>
      <c r="K413" s="189"/>
      <c r="R413" s="189"/>
      <c r="Y413" s="189"/>
      <c r="AF413" s="189"/>
    </row>
    <row r="414" spans="1:32" ht="14.25" customHeight="1" x14ac:dyDescent="0.35">
      <c r="A414" s="137"/>
      <c r="K414" s="189"/>
      <c r="R414" s="189"/>
      <c r="Y414" s="189"/>
      <c r="AF414" s="189"/>
    </row>
    <row r="415" spans="1:32" ht="14.25" customHeight="1" x14ac:dyDescent="0.35">
      <c r="A415" s="137"/>
      <c r="K415" s="189"/>
      <c r="R415" s="189"/>
      <c r="Y415" s="189"/>
      <c r="AF415" s="189"/>
    </row>
    <row r="416" spans="1:32" ht="14.25" customHeight="1" x14ac:dyDescent="0.35">
      <c r="A416" s="137"/>
      <c r="K416" s="189"/>
      <c r="R416" s="189"/>
      <c r="Y416" s="189"/>
      <c r="AF416" s="189"/>
    </row>
    <row r="417" spans="1:32" ht="14.25" customHeight="1" x14ac:dyDescent="0.35">
      <c r="A417" s="137"/>
      <c r="K417" s="189"/>
      <c r="R417" s="189"/>
      <c r="Y417" s="189"/>
      <c r="AF417" s="189"/>
    </row>
    <row r="418" spans="1:32" ht="14.25" customHeight="1" x14ac:dyDescent="0.35">
      <c r="A418" s="137"/>
      <c r="K418" s="189"/>
      <c r="R418" s="189"/>
      <c r="Y418" s="189"/>
      <c r="AF418" s="189"/>
    </row>
    <row r="419" spans="1:32" ht="14.25" customHeight="1" x14ac:dyDescent="0.35">
      <c r="A419" s="137"/>
      <c r="K419" s="189"/>
      <c r="R419" s="189"/>
      <c r="Y419" s="189"/>
      <c r="AF419" s="189"/>
    </row>
    <row r="420" spans="1:32" ht="14.25" customHeight="1" x14ac:dyDescent="0.35">
      <c r="A420" s="137"/>
      <c r="K420" s="189"/>
      <c r="R420" s="189"/>
      <c r="Y420" s="189"/>
      <c r="AF420" s="189"/>
    </row>
    <row r="421" spans="1:32" ht="14.25" customHeight="1" x14ac:dyDescent="0.35">
      <c r="A421" s="137"/>
      <c r="K421" s="189"/>
      <c r="R421" s="189"/>
      <c r="Y421" s="189"/>
      <c r="AF421" s="189"/>
    </row>
    <row r="422" spans="1:32" ht="14.25" customHeight="1" x14ac:dyDescent="0.35">
      <c r="A422" s="137"/>
      <c r="K422" s="189"/>
      <c r="R422" s="189"/>
      <c r="Y422" s="189"/>
      <c r="AF422" s="189"/>
    </row>
    <row r="423" spans="1:32" ht="14.25" customHeight="1" x14ac:dyDescent="0.35">
      <c r="A423" s="137"/>
      <c r="K423" s="189"/>
      <c r="R423" s="189"/>
      <c r="Y423" s="189"/>
      <c r="AF423" s="189"/>
    </row>
    <row r="424" spans="1:32" ht="14.25" customHeight="1" x14ac:dyDescent="0.35">
      <c r="A424" s="137"/>
      <c r="K424" s="189"/>
      <c r="R424" s="189"/>
      <c r="Y424" s="189"/>
      <c r="AF424" s="189"/>
    </row>
    <row r="425" spans="1:32" ht="14.25" customHeight="1" x14ac:dyDescent="0.35">
      <c r="A425" s="137"/>
      <c r="K425" s="189"/>
      <c r="R425" s="189"/>
      <c r="Y425" s="189"/>
      <c r="AF425" s="189"/>
    </row>
    <row r="426" spans="1:32" ht="14.25" customHeight="1" x14ac:dyDescent="0.35">
      <c r="A426" s="137"/>
      <c r="K426" s="189"/>
      <c r="R426" s="189"/>
      <c r="Y426" s="189"/>
      <c r="AF426" s="189"/>
    </row>
    <row r="427" spans="1:32" ht="14.25" customHeight="1" x14ac:dyDescent="0.35">
      <c r="A427" s="137"/>
      <c r="K427" s="189"/>
      <c r="R427" s="189"/>
      <c r="Y427" s="189"/>
      <c r="AF427" s="189"/>
    </row>
    <row r="428" spans="1:32" ht="14.25" customHeight="1" x14ac:dyDescent="0.35">
      <c r="A428" s="137"/>
      <c r="K428" s="189"/>
      <c r="R428" s="189"/>
      <c r="Y428" s="189"/>
      <c r="AF428" s="189"/>
    </row>
    <row r="429" spans="1:32" ht="14.25" customHeight="1" x14ac:dyDescent="0.35">
      <c r="A429" s="137"/>
      <c r="K429" s="189"/>
      <c r="R429" s="189"/>
      <c r="Y429" s="189"/>
      <c r="AF429" s="189"/>
    </row>
    <row r="430" spans="1:32" ht="14.25" customHeight="1" x14ac:dyDescent="0.35">
      <c r="A430" s="137"/>
      <c r="K430" s="189"/>
      <c r="R430" s="189"/>
      <c r="Y430" s="189"/>
      <c r="AF430" s="189"/>
    </row>
    <row r="431" spans="1:32" ht="14.25" customHeight="1" x14ac:dyDescent="0.35">
      <c r="A431" s="137"/>
      <c r="K431" s="189"/>
      <c r="R431" s="189"/>
      <c r="Y431" s="189"/>
      <c r="AF431" s="189"/>
    </row>
    <row r="432" spans="1:32" ht="14.25" customHeight="1" x14ac:dyDescent="0.35">
      <c r="A432" s="137"/>
      <c r="K432" s="189"/>
      <c r="R432" s="189"/>
      <c r="Y432" s="189"/>
      <c r="AF432" s="189"/>
    </row>
    <row r="433" spans="1:32" ht="14.25" customHeight="1" x14ac:dyDescent="0.35">
      <c r="A433" s="137"/>
      <c r="K433" s="189"/>
      <c r="R433" s="189"/>
      <c r="Y433" s="189"/>
      <c r="AF433" s="189"/>
    </row>
    <row r="434" spans="1:32" ht="14.25" customHeight="1" x14ac:dyDescent="0.35">
      <c r="A434" s="137"/>
      <c r="K434" s="189"/>
      <c r="R434" s="189"/>
      <c r="Y434" s="189"/>
      <c r="AF434" s="189"/>
    </row>
    <row r="435" spans="1:32" ht="14.25" customHeight="1" x14ac:dyDescent="0.35">
      <c r="A435" s="137"/>
      <c r="K435" s="189"/>
      <c r="R435" s="189"/>
      <c r="Y435" s="189"/>
      <c r="AF435" s="189"/>
    </row>
    <row r="436" spans="1:32" ht="14.25" customHeight="1" x14ac:dyDescent="0.35">
      <c r="A436" s="137"/>
      <c r="K436" s="189"/>
      <c r="R436" s="189"/>
      <c r="Y436" s="189"/>
      <c r="AF436" s="189"/>
    </row>
    <row r="437" spans="1:32" ht="14.25" customHeight="1" x14ac:dyDescent="0.35">
      <c r="A437" s="137"/>
      <c r="K437" s="189"/>
      <c r="R437" s="189"/>
      <c r="Y437" s="189"/>
      <c r="AF437" s="189"/>
    </row>
    <row r="438" spans="1:32" ht="14.25" customHeight="1" x14ac:dyDescent="0.35">
      <c r="A438" s="137"/>
      <c r="K438" s="189"/>
      <c r="R438" s="189"/>
      <c r="Y438" s="189"/>
      <c r="AF438" s="189"/>
    </row>
    <row r="439" spans="1:32" ht="14.25" customHeight="1" x14ac:dyDescent="0.35">
      <c r="A439" s="137"/>
      <c r="K439" s="189"/>
      <c r="R439" s="189"/>
      <c r="Y439" s="189"/>
      <c r="AF439" s="189"/>
    </row>
    <row r="440" spans="1:32" ht="14.25" customHeight="1" x14ac:dyDescent="0.35">
      <c r="A440" s="137"/>
      <c r="K440" s="189"/>
      <c r="R440" s="189"/>
      <c r="Y440" s="189"/>
      <c r="AF440" s="189"/>
    </row>
    <row r="441" spans="1:32" ht="14.25" customHeight="1" x14ac:dyDescent="0.35">
      <c r="A441" s="137"/>
      <c r="K441" s="189"/>
      <c r="R441" s="189"/>
      <c r="Y441" s="189"/>
      <c r="AF441" s="189"/>
    </row>
    <row r="442" spans="1:32" ht="14.25" customHeight="1" x14ac:dyDescent="0.35">
      <c r="A442" s="137"/>
      <c r="K442" s="189"/>
      <c r="R442" s="189"/>
      <c r="Y442" s="189"/>
      <c r="AF442" s="189"/>
    </row>
    <row r="443" spans="1:32" ht="14.25" customHeight="1" x14ac:dyDescent="0.35">
      <c r="A443" s="137"/>
      <c r="K443" s="189"/>
      <c r="R443" s="189"/>
      <c r="Y443" s="189"/>
      <c r="AF443" s="189"/>
    </row>
    <row r="444" spans="1:32" ht="14.25" customHeight="1" x14ac:dyDescent="0.35">
      <c r="A444" s="137"/>
      <c r="K444" s="189"/>
      <c r="R444" s="189"/>
      <c r="Y444" s="189"/>
      <c r="AF444" s="189"/>
    </row>
    <row r="445" spans="1:32" ht="14.25" customHeight="1" x14ac:dyDescent="0.35">
      <c r="A445" s="137"/>
      <c r="K445" s="189"/>
      <c r="R445" s="189"/>
      <c r="Y445" s="189"/>
      <c r="AF445" s="189"/>
    </row>
    <row r="446" spans="1:32" ht="14.25" customHeight="1" x14ac:dyDescent="0.35">
      <c r="A446" s="137"/>
      <c r="K446" s="189"/>
      <c r="R446" s="189"/>
      <c r="Y446" s="189"/>
      <c r="AF446" s="189"/>
    </row>
    <row r="447" spans="1:32" ht="14.25" customHeight="1" x14ac:dyDescent="0.35">
      <c r="A447" s="137"/>
      <c r="K447" s="189"/>
      <c r="R447" s="189"/>
      <c r="Y447" s="189"/>
      <c r="AF447" s="189"/>
    </row>
    <row r="448" spans="1:32" ht="14.25" customHeight="1" x14ac:dyDescent="0.35">
      <c r="A448" s="137"/>
      <c r="K448" s="189"/>
      <c r="R448" s="189"/>
      <c r="Y448" s="189"/>
      <c r="AF448" s="189"/>
    </row>
    <row r="449" spans="1:32" ht="14.25" customHeight="1" x14ac:dyDescent="0.35">
      <c r="A449" s="137"/>
      <c r="K449" s="189"/>
      <c r="R449" s="189"/>
      <c r="Y449" s="189"/>
      <c r="AF449" s="189"/>
    </row>
    <row r="450" spans="1:32" ht="14.25" customHeight="1" x14ac:dyDescent="0.35">
      <c r="A450" s="137"/>
      <c r="K450" s="189"/>
      <c r="R450" s="189"/>
      <c r="Y450" s="189"/>
      <c r="AF450" s="189"/>
    </row>
    <row r="451" spans="1:32" ht="14.25" customHeight="1" x14ac:dyDescent="0.35">
      <c r="A451" s="137"/>
      <c r="K451" s="189"/>
      <c r="R451" s="189"/>
      <c r="Y451" s="189"/>
      <c r="AF451" s="189"/>
    </row>
    <row r="452" spans="1:32" ht="14.25" customHeight="1" x14ac:dyDescent="0.35">
      <c r="A452" s="137"/>
      <c r="K452" s="189"/>
      <c r="R452" s="189"/>
      <c r="Y452" s="189"/>
      <c r="AF452" s="189"/>
    </row>
    <row r="453" spans="1:32" ht="14.25" customHeight="1" x14ac:dyDescent="0.35">
      <c r="A453" s="137"/>
      <c r="K453" s="189"/>
      <c r="R453" s="189"/>
      <c r="Y453" s="189"/>
      <c r="AF453" s="189"/>
    </row>
    <row r="454" spans="1:32" ht="14.25" customHeight="1" x14ac:dyDescent="0.35">
      <c r="A454" s="137"/>
      <c r="K454" s="189"/>
      <c r="R454" s="189"/>
      <c r="Y454" s="189"/>
      <c r="AF454" s="189"/>
    </row>
    <row r="455" spans="1:32" ht="14.25" customHeight="1" x14ac:dyDescent="0.35">
      <c r="A455" s="137"/>
      <c r="K455" s="189"/>
      <c r="R455" s="189"/>
      <c r="Y455" s="189"/>
      <c r="AF455" s="189"/>
    </row>
    <row r="456" spans="1:32" ht="14.25" customHeight="1" x14ac:dyDescent="0.35">
      <c r="A456" s="137"/>
      <c r="K456" s="189"/>
      <c r="R456" s="189"/>
      <c r="Y456" s="189"/>
      <c r="AF456" s="189"/>
    </row>
    <row r="457" spans="1:32" ht="14.25" customHeight="1" x14ac:dyDescent="0.35">
      <c r="A457" s="137"/>
      <c r="K457" s="189"/>
      <c r="R457" s="189"/>
      <c r="Y457" s="189"/>
      <c r="AF457" s="189"/>
    </row>
    <row r="458" spans="1:32" ht="14.25" customHeight="1" x14ac:dyDescent="0.35">
      <c r="A458" s="137"/>
      <c r="K458" s="189"/>
      <c r="R458" s="189"/>
      <c r="Y458" s="189"/>
      <c r="AF458" s="189"/>
    </row>
    <row r="459" spans="1:32" ht="14.25" customHeight="1" x14ac:dyDescent="0.35">
      <c r="A459" s="137"/>
      <c r="K459" s="189"/>
      <c r="R459" s="189"/>
      <c r="Y459" s="189"/>
      <c r="AF459" s="189"/>
    </row>
    <row r="460" spans="1:32" ht="14.25" customHeight="1" x14ac:dyDescent="0.35">
      <c r="A460" s="137"/>
      <c r="K460" s="189"/>
      <c r="R460" s="189"/>
      <c r="Y460" s="189"/>
      <c r="AF460" s="189"/>
    </row>
    <row r="461" spans="1:32" ht="14.25" customHeight="1" x14ac:dyDescent="0.35">
      <c r="A461" s="137"/>
      <c r="K461" s="189"/>
      <c r="R461" s="189"/>
      <c r="Y461" s="189"/>
      <c r="AF461" s="189"/>
    </row>
    <row r="462" spans="1:32" ht="14.25" customHeight="1" x14ac:dyDescent="0.35">
      <c r="A462" s="137"/>
      <c r="K462" s="189"/>
      <c r="R462" s="189"/>
      <c r="Y462" s="189"/>
      <c r="AF462" s="189"/>
    </row>
    <row r="463" spans="1:32" ht="14.25" customHeight="1" x14ac:dyDescent="0.35">
      <c r="A463" s="137"/>
      <c r="K463" s="189"/>
      <c r="R463" s="189"/>
      <c r="Y463" s="189"/>
      <c r="AF463" s="189"/>
    </row>
    <row r="464" spans="1:32" ht="14.25" customHeight="1" x14ac:dyDescent="0.35">
      <c r="A464" s="137"/>
      <c r="K464" s="189"/>
      <c r="R464" s="189"/>
      <c r="Y464" s="189"/>
      <c r="AF464" s="189"/>
    </row>
    <row r="465" spans="1:32" ht="14.25" customHeight="1" x14ac:dyDescent="0.35">
      <c r="A465" s="137"/>
      <c r="K465" s="189"/>
      <c r="R465" s="189"/>
      <c r="Y465" s="189"/>
      <c r="AF465" s="189"/>
    </row>
    <row r="466" spans="1:32" ht="14.25" customHeight="1" x14ac:dyDescent="0.35">
      <c r="A466" s="137"/>
      <c r="K466" s="189"/>
      <c r="R466" s="189"/>
      <c r="Y466" s="189"/>
      <c r="AF466" s="189"/>
    </row>
    <row r="467" spans="1:32" ht="14.25" customHeight="1" x14ac:dyDescent="0.35">
      <c r="A467" s="137"/>
      <c r="K467" s="189"/>
      <c r="R467" s="189"/>
      <c r="Y467" s="189"/>
      <c r="AF467" s="189"/>
    </row>
    <row r="468" spans="1:32" ht="14.25" customHeight="1" x14ac:dyDescent="0.35">
      <c r="A468" s="137"/>
      <c r="K468" s="189"/>
      <c r="R468" s="189"/>
      <c r="Y468" s="189"/>
      <c r="AF468" s="189"/>
    </row>
    <row r="469" spans="1:32" ht="14.25" customHeight="1" x14ac:dyDescent="0.35">
      <c r="A469" s="137"/>
      <c r="K469" s="189"/>
      <c r="R469" s="189"/>
      <c r="Y469" s="189"/>
      <c r="AF469" s="189"/>
    </row>
    <row r="470" spans="1:32" ht="14.25" customHeight="1" x14ac:dyDescent="0.35">
      <c r="A470" s="137"/>
      <c r="K470" s="189"/>
      <c r="R470" s="189"/>
      <c r="Y470" s="189"/>
      <c r="AF470" s="189"/>
    </row>
    <row r="471" spans="1:32" ht="14.25" customHeight="1" x14ac:dyDescent="0.35">
      <c r="A471" s="137"/>
      <c r="K471" s="189"/>
      <c r="R471" s="189"/>
      <c r="Y471" s="189"/>
      <c r="AF471" s="189"/>
    </row>
    <row r="472" spans="1:32" ht="14.25" customHeight="1" x14ac:dyDescent="0.35">
      <c r="A472" s="137"/>
      <c r="K472" s="189"/>
      <c r="R472" s="189"/>
      <c r="Y472" s="189"/>
      <c r="AF472" s="189"/>
    </row>
    <row r="473" spans="1:32" ht="14.25" customHeight="1" x14ac:dyDescent="0.35">
      <c r="A473" s="137"/>
      <c r="K473" s="189"/>
      <c r="R473" s="189"/>
      <c r="Y473" s="189"/>
      <c r="AF473" s="189"/>
    </row>
    <row r="474" spans="1:32" ht="14.25" customHeight="1" x14ac:dyDescent="0.35">
      <c r="A474" s="137"/>
      <c r="K474" s="189"/>
      <c r="R474" s="189"/>
      <c r="Y474" s="189"/>
      <c r="AF474" s="189"/>
    </row>
    <row r="475" spans="1:32" ht="14.25" customHeight="1" x14ac:dyDescent="0.35">
      <c r="A475" s="137"/>
      <c r="K475" s="189"/>
      <c r="R475" s="189"/>
      <c r="Y475" s="189"/>
      <c r="AF475" s="189"/>
    </row>
    <row r="476" spans="1:32" ht="14.25" customHeight="1" x14ac:dyDescent="0.35">
      <c r="A476" s="137"/>
      <c r="K476" s="189"/>
      <c r="R476" s="189"/>
      <c r="Y476" s="189"/>
      <c r="AF476" s="189"/>
    </row>
    <row r="477" spans="1:32" ht="14.25" customHeight="1" x14ac:dyDescent="0.35">
      <c r="A477" s="137"/>
      <c r="K477" s="189"/>
      <c r="R477" s="189"/>
      <c r="Y477" s="189"/>
      <c r="AF477" s="189"/>
    </row>
    <row r="478" spans="1:32" ht="14.25" customHeight="1" x14ac:dyDescent="0.35">
      <c r="A478" s="137"/>
      <c r="K478" s="189"/>
      <c r="R478" s="189"/>
      <c r="Y478" s="189"/>
      <c r="AF478" s="189"/>
    </row>
    <row r="479" spans="1:32" ht="14.25" customHeight="1" x14ac:dyDescent="0.35">
      <c r="A479" s="137"/>
      <c r="K479" s="189"/>
      <c r="R479" s="189"/>
      <c r="Y479" s="189"/>
      <c r="AF479" s="189"/>
    </row>
    <row r="480" spans="1:32" ht="14.25" customHeight="1" x14ac:dyDescent="0.35">
      <c r="A480" s="137"/>
      <c r="K480" s="189"/>
      <c r="R480" s="189"/>
      <c r="Y480" s="189"/>
      <c r="AF480" s="189"/>
    </row>
    <row r="481" spans="1:32" ht="14.25" customHeight="1" x14ac:dyDescent="0.35">
      <c r="A481" s="137"/>
      <c r="K481" s="189"/>
      <c r="R481" s="189"/>
      <c r="Y481" s="189"/>
      <c r="AF481" s="189"/>
    </row>
    <row r="482" spans="1:32" ht="14.25" customHeight="1" x14ac:dyDescent="0.35">
      <c r="A482" s="137"/>
      <c r="K482" s="189"/>
      <c r="R482" s="189"/>
      <c r="Y482" s="189"/>
      <c r="AF482" s="189"/>
    </row>
    <row r="483" spans="1:32" ht="14.25" customHeight="1" x14ac:dyDescent="0.35">
      <c r="A483" s="137"/>
      <c r="K483" s="189"/>
      <c r="R483" s="189"/>
      <c r="Y483" s="189"/>
      <c r="AF483" s="189"/>
    </row>
    <row r="484" spans="1:32" ht="14.25" customHeight="1" x14ac:dyDescent="0.35">
      <c r="A484" s="137"/>
      <c r="K484" s="189"/>
      <c r="R484" s="189"/>
      <c r="Y484" s="189"/>
      <c r="AF484" s="189"/>
    </row>
    <row r="485" spans="1:32" ht="14.25" customHeight="1" x14ac:dyDescent="0.35">
      <c r="A485" s="137"/>
      <c r="K485" s="189"/>
      <c r="R485" s="189"/>
      <c r="Y485" s="189"/>
      <c r="AF485" s="189"/>
    </row>
    <row r="486" spans="1:32" ht="14.25" customHeight="1" x14ac:dyDescent="0.35">
      <c r="A486" s="137"/>
      <c r="K486" s="189"/>
      <c r="R486" s="189"/>
      <c r="Y486" s="189"/>
      <c r="AF486" s="189"/>
    </row>
    <row r="487" spans="1:32" ht="14.25" customHeight="1" x14ac:dyDescent="0.35">
      <c r="A487" s="137"/>
      <c r="K487" s="189"/>
      <c r="R487" s="189"/>
      <c r="Y487" s="189"/>
      <c r="AF487" s="189"/>
    </row>
    <row r="488" spans="1:32" ht="14.25" customHeight="1" x14ac:dyDescent="0.35">
      <c r="A488" s="137"/>
      <c r="K488" s="189"/>
      <c r="R488" s="189"/>
      <c r="Y488" s="189"/>
      <c r="AF488" s="189"/>
    </row>
    <row r="489" spans="1:32" ht="14.25" customHeight="1" x14ac:dyDescent="0.35">
      <c r="A489" s="137"/>
      <c r="K489" s="189"/>
      <c r="R489" s="189"/>
      <c r="Y489" s="189"/>
      <c r="AF489" s="189"/>
    </row>
    <row r="490" spans="1:32" ht="14.25" customHeight="1" x14ac:dyDescent="0.35">
      <c r="A490" s="137"/>
      <c r="K490" s="189"/>
      <c r="R490" s="189"/>
      <c r="Y490" s="189"/>
      <c r="AF490" s="189"/>
    </row>
    <row r="491" spans="1:32" ht="14.25" customHeight="1" x14ac:dyDescent="0.35">
      <c r="A491" s="137"/>
      <c r="K491" s="189"/>
      <c r="R491" s="189"/>
      <c r="Y491" s="189"/>
      <c r="AF491" s="189"/>
    </row>
    <row r="492" spans="1:32" ht="14.25" customHeight="1" x14ac:dyDescent="0.35">
      <c r="A492" s="137"/>
      <c r="K492" s="189"/>
      <c r="R492" s="189"/>
      <c r="Y492" s="189"/>
      <c r="AF492" s="189"/>
    </row>
    <row r="493" spans="1:32" ht="14.25" customHeight="1" x14ac:dyDescent="0.35">
      <c r="A493" s="137"/>
      <c r="K493" s="189"/>
      <c r="R493" s="189"/>
      <c r="Y493" s="189"/>
      <c r="AF493" s="189"/>
    </row>
    <row r="494" spans="1:32" ht="14.25" customHeight="1" x14ac:dyDescent="0.35">
      <c r="A494" s="137"/>
      <c r="K494" s="189"/>
      <c r="R494" s="189"/>
      <c r="Y494" s="189"/>
      <c r="AF494" s="189"/>
    </row>
    <row r="495" spans="1:32" ht="14.25" customHeight="1" x14ac:dyDescent="0.35">
      <c r="A495" s="137"/>
      <c r="K495" s="189"/>
      <c r="R495" s="189"/>
      <c r="Y495" s="189"/>
      <c r="AF495" s="189"/>
    </row>
    <row r="496" spans="1:32" ht="14.25" customHeight="1" x14ac:dyDescent="0.35">
      <c r="A496" s="137"/>
      <c r="K496" s="189"/>
      <c r="R496" s="189"/>
      <c r="Y496" s="189"/>
      <c r="AF496" s="189"/>
    </row>
    <row r="497" spans="1:32" ht="14.25" customHeight="1" x14ac:dyDescent="0.35">
      <c r="A497" s="137"/>
      <c r="K497" s="189"/>
      <c r="R497" s="189"/>
      <c r="Y497" s="189"/>
      <c r="AF497" s="189"/>
    </row>
    <row r="498" spans="1:32" ht="14.25" customHeight="1" x14ac:dyDescent="0.35">
      <c r="A498" s="137"/>
      <c r="K498" s="189"/>
      <c r="R498" s="189"/>
      <c r="Y498" s="189"/>
      <c r="AF498" s="189"/>
    </row>
    <row r="499" spans="1:32" ht="14.25" customHeight="1" x14ac:dyDescent="0.35">
      <c r="A499" s="137"/>
      <c r="K499" s="189"/>
      <c r="R499" s="189"/>
      <c r="Y499" s="189"/>
      <c r="AF499" s="189"/>
    </row>
    <row r="500" spans="1:32" ht="14.25" customHeight="1" x14ac:dyDescent="0.35">
      <c r="A500" s="137"/>
      <c r="K500" s="189"/>
      <c r="R500" s="189"/>
      <c r="Y500" s="189"/>
      <c r="AF500" s="189"/>
    </row>
    <row r="501" spans="1:32" ht="14.25" customHeight="1" x14ac:dyDescent="0.35">
      <c r="A501" s="137"/>
      <c r="K501" s="189"/>
      <c r="R501" s="189"/>
      <c r="Y501" s="189"/>
      <c r="AF501" s="189"/>
    </row>
    <row r="502" spans="1:32" ht="14.25" customHeight="1" x14ac:dyDescent="0.35">
      <c r="A502" s="137"/>
      <c r="K502" s="189"/>
      <c r="R502" s="189"/>
      <c r="Y502" s="189"/>
      <c r="AF502" s="189"/>
    </row>
    <row r="503" spans="1:32" ht="14.25" customHeight="1" x14ac:dyDescent="0.35">
      <c r="A503" s="137"/>
      <c r="K503" s="189"/>
      <c r="R503" s="189"/>
      <c r="Y503" s="189"/>
      <c r="AF503" s="189"/>
    </row>
    <row r="504" spans="1:32" ht="14.25" customHeight="1" x14ac:dyDescent="0.35">
      <c r="A504" s="137"/>
      <c r="K504" s="189"/>
      <c r="R504" s="189"/>
      <c r="Y504" s="189"/>
      <c r="AF504" s="189"/>
    </row>
    <row r="505" spans="1:32" ht="14.25" customHeight="1" x14ac:dyDescent="0.35">
      <c r="A505" s="137"/>
      <c r="K505" s="189"/>
      <c r="R505" s="189"/>
      <c r="Y505" s="189"/>
      <c r="AF505" s="189"/>
    </row>
    <row r="506" spans="1:32" ht="14.25" customHeight="1" x14ac:dyDescent="0.35">
      <c r="A506" s="137"/>
      <c r="K506" s="189"/>
      <c r="R506" s="189"/>
      <c r="Y506" s="189"/>
      <c r="AF506" s="189"/>
    </row>
    <row r="507" spans="1:32" ht="14.25" customHeight="1" x14ac:dyDescent="0.35">
      <c r="A507" s="137"/>
      <c r="K507" s="189"/>
      <c r="R507" s="189"/>
      <c r="Y507" s="189"/>
      <c r="AF507" s="189"/>
    </row>
    <row r="508" spans="1:32" ht="14.25" customHeight="1" x14ac:dyDescent="0.35">
      <c r="A508" s="137"/>
      <c r="K508" s="189"/>
      <c r="R508" s="189"/>
      <c r="Y508" s="189"/>
      <c r="AF508" s="189"/>
    </row>
    <row r="509" spans="1:32" ht="14.25" customHeight="1" x14ac:dyDescent="0.35">
      <c r="A509" s="137"/>
      <c r="K509" s="189"/>
      <c r="R509" s="189"/>
      <c r="Y509" s="189"/>
      <c r="AF509" s="189"/>
    </row>
    <row r="510" spans="1:32" ht="14.25" customHeight="1" x14ac:dyDescent="0.35">
      <c r="A510" s="137"/>
      <c r="K510" s="189"/>
      <c r="R510" s="189"/>
      <c r="Y510" s="189"/>
      <c r="AF510" s="189"/>
    </row>
    <row r="511" spans="1:32" ht="14.25" customHeight="1" x14ac:dyDescent="0.35">
      <c r="A511" s="137"/>
      <c r="K511" s="189"/>
      <c r="R511" s="189"/>
      <c r="Y511" s="189"/>
      <c r="AF511" s="189"/>
    </row>
    <row r="512" spans="1:32" ht="14.25" customHeight="1" x14ac:dyDescent="0.35">
      <c r="A512" s="137"/>
      <c r="K512" s="189"/>
      <c r="R512" s="189"/>
      <c r="Y512" s="189"/>
      <c r="AF512" s="189"/>
    </row>
    <row r="513" spans="1:32" ht="14.25" customHeight="1" x14ac:dyDescent="0.35">
      <c r="A513" s="137"/>
      <c r="K513" s="189"/>
      <c r="R513" s="189"/>
      <c r="Y513" s="189"/>
      <c r="AF513" s="189"/>
    </row>
    <row r="514" spans="1:32" ht="14.25" customHeight="1" x14ac:dyDescent="0.35">
      <c r="A514" s="137"/>
      <c r="K514" s="189"/>
      <c r="R514" s="189"/>
      <c r="Y514" s="189"/>
      <c r="AF514" s="189"/>
    </row>
    <row r="515" spans="1:32" ht="14.25" customHeight="1" x14ac:dyDescent="0.35">
      <c r="A515" s="137"/>
      <c r="K515" s="189"/>
      <c r="R515" s="189"/>
      <c r="Y515" s="189"/>
      <c r="AF515" s="189"/>
    </row>
    <row r="516" spans="1:32" ht="14.25" customHeight="1" x14ac:dyDescent="0.35">
      <c r="A516" s="137"/>
      <c r="K516" s="189"/>
      <c r="R516" s="189"/>
      <c r="Y516" s="189"/>
      <c r="AF516" s="189"/>
    </row>
    <row r="517" spans="1:32" ht="14.25" customHeight="1" x14ac:dyDescent="0.35">
      <c r="A517" s="137"/>
      <c r="K517" s="189"/>
      <c r="R517" s="189"/>
      <c r="Y517" s="189"/>
      <c r="AF517" s="189"/>
    </row>
    <row r="518" spans="1:32" ht="14.25" customHeight="1" x14ac:dyDescent="0.35">
      <c r="A518" s="137"/>
      <c r="K518" s="189"/>
      <c r="R518" s="189"/>
      <c r="Y518" s="189"/>
      <c r="AF518" s="189"/>
    </row>
    <row r="519" spans="1:32" ht="14.25" customHeight="1" x14ac:dyDescent="0.35">
      <c r="A519" s="137"/>
      <c r="K519" s="189"/>
      <c r="R519" s="189"/>
      <c r="Y519" s="189"/>
      <c r="AF519" s="189"/>
    </row>
    <row r="520" spans="1:32" ht="14.25" customHeight="1" x14ac:dyDescent="0.35">
      <c r="A520" s="137"/>
      <c r="K520" s="189"/>
      <c r="R520" s="189"/>
      <c r="Y520" s="189"/>
      <c r="AF520" s="189"/>
    </row>
    <row r="521" spans="1:32" ht="14.25" customHeight="1" x14ac:dyDescent="0.35">
      <c r="A521" s="137"/>
      <c r="K521" s="189"/>
      <c r="R521" s="189"/>
      <c r="Y521" s="189"/>
      <c r="AF521" s="189"/>
    </row>
    <row r="522" spans="1:32" ht="14.25" customHeight="1" x14ac:dyDescent="0.35">
      <c r="A522" s="137"/>
      <c r="K522" s="189"/>
      <c r="R522" s="189"/>
      <c r="Y522" s="189"/>
      <c r="AF522" s="189"/>
    </row>
    <row r="523" spans="1:32" ht="14.25" customHeight="1" x14ac:dyDescent="0.35">
      <c r="A523" s="137"/>
      <c r="K523" s="189"/>
      <c r="R523" s="189"/>
      <c r="Y523" s="189"/>
      <c r="AF523" s="189"/>
    </row>
    <row r="524" spans="1:32" ht="14.25" customHeight="1" x14ac:dyDescent="0.35">
      <c r="A524" s="137"/>
      <c r="K524" s="189"/>
      <c r="R524" s="189"/>
      <c r="Y524" s="189"/>
      <c r="AF524" s="189"/>
    </row>
    <row r="525" spans="1:32" ht="14.25" customHeight="1" x14ac:dyDescent="0.35">
      <c r="A525" s="137"/>
      <c r="K525" s="189"/>
      <c r="R525" s="189"/>
      <c r="Y525" s="189"/>
      <c r="AF525" s="189"/>
    </row>
    <row r="526" spans="1:32" ht="14.25" customHeight="1" x14ac:dyDescent="0.35">
      <c r="A526" s="137"/>
      <c r="K526" s="189"/>
      <c r="R526" s="189"/>
      <c r="Y526" s="189"/>
      <c r="AF526" s="189"/>
    </row>
    <row r="527" spans="1:32" ht="14.25" customHeight="1" x14ac:dyDescent="0.35">
      <c r="A527" s="137"/>
      <c r="K527" s="189"/>
      <c r="R527" s="189"/>
      <c r="Y527" s="189"/>
      <c r="AF527" s="189"/>
    </row>
    <row r="528" spans="1:32" ht="14.25" customHeight="1" x14ac:dyDescent="0.35">
      <c r="A528" s="137"/>
      <c r="K528" s="189"/>
      <c r="R528" s="189"/>
      <c r="Y528" s="189"/>
      <c r="AF528" s="189"/>
    </row>
    <row r="529" spans="1:32" ht="14.25" customHeight="1" x14ac:dyDescent="0.35">
      <c r="A529" s="137"/>
      <c r="K529" s="189"/>
      <c r="R529" s="189"/>
      <c r="Y529" s="189"/>
      <c r="AF529" s="189"/>
    </row>
    <row r="530" spans="1:32" ht="14.25" customHeight="1" x14ac:dyDescent="0.35">
      <c r="A530" s="137"/>
      <c r="K530" s="189"/>
      <c r="R530" s="189"/>
      <c r="Y530" s="189"/>
      <c r="AF530" s="189"/>
    </row>
    <row r="531" spans="1:32" ht="14.25" customHeight="1" x14ac:dyDescent="0.35">
      <c r="A531" s="137"/>
      <c r="K531" s="189"/>
      <c r="R531" s="189"/>
      <c r="Y531" s="189"/>
      <c r="AF531" s="189"/>
    </row>
    <row r="532" spans="1:32" ht="14.25" customHeight="1" x14ac:dyDescent="0.35">
      <c r="A532" s="137"/>
      <c r="K532" s="189"/>
      <c r="R532" s="189"/>
      <c r="Y532" s="189"/>
      <c r="AF532" s="189"/>
    </row>
    <row r="533" spans="1:32" ht="14.25" customHeight="1" x14ac:dyDescent="0.35">
      <c r="A533" s="137"/>
      <c r="K533" s="189"/>
      <c r="R533" s="189"/>
      <c r="Y533" s="189"/>
      <c r="AF533" s="189"/>
    </row>
    <row r="534" spans="1:32" ht="14.25" customHeight="1" x14ac:dyDescent="0.35">
      <c r="A534" s="137"/>
      <c r="K534" s="189"/>
      <c r="R534" s="189"/>
      <c r="Y534" s="189"/>
      <c r="AF534" s="189"/>
    </row>
    <row r="535" spans="1:32" ht="14.25" customHeight="1" x14ac:dyDescent="0.35">
      <c r="A535" s="137"/>
      <c r="K535" s="189"/>
      <c r="R535" s="189"/>
      <c r="Y535" s="189"/>
      <c r="AF535" s="189"/>
    </row>
    <row r="536" spans="1:32" ht="14.25" customHeight="1" x14ac:dyDescent="0.35">
      <c r="A536" s="137"/>
      <c r="K536" s="189"/>
      <c r="R536" s="189"/>
      <c r="Y536" s="189"/>
      <c r="AF536" s="189"/>
    </row>
    <row r="537" spans="1:32" ht="14.25" customHeight="1" x14ac:dyDescent="0.35">
      <c r="A537" s="137"/>
      <c r="K537" s="189"/>
      <c r="R537" s="189"/>
      <c r="Y537" s="189"/>
      <c r="AF537" s="189"/>
    </row>
    <row r="538" spans="1:32" ht="14.25" customHeight="1" x14ac:dyDescent="0.35">
      <c r="A538" s="137"/>
      <c r="K538" s="189"/>
      <c r="R538" s="189"/>
      <c r="Y538" s="189"/>
      <c r="AF538" s="189"/>
    </row>
    <row r="539" spans="1:32" ht="14.25" customHeight="1" x14ac:dyDescent="0.35">
      <c r="A539" s="137"/>
      <c r="K539" s="189"/>
      <c r="R539" s="189"/>
      <c r="Y539" s="189"/>
      <c r="AF539" s="189"/>
    </row>
    <row r="540" spans="1:32" ht="14.25" customHeight="1" x14ac:dyDescent="0.35">
      <c r="A540" s="137"/>
      <c r="K540" s="189"/>
      <c r="R540" s="189"/>
      <c r="Y540" s="189"/>
      <c r="AF540" s="189"/>
    </row>
    <row r="541" spans="1:32" ht="14.25" customHeight="1" x14ac:dyDescent="0.35">
      <c r="A541" s="137"/>
      <c r="K541" s="189"/>
      <c r="R541" s="189"/>
      <c r="Y541" s="189"/>
      <c r="AF541" s="189"/>
    </row>
    <row r="542" spans="1:32" ht="14.25" customHeight="1" x14ac:dyDescent="0.35">
      <c r="A542" s="137"/>
      <c r="K542" s="189"/>
      <c r="R542" s="189"/>
      <c r="Y542" s="189"/>
      <c r="AF542" s="189"/>
    </row>
    <row r="543" spans="1:32" ht="14.25" customHeight="1" x14ac:dyDescent="0.35">
      <c r="A543" s="137"/>
      <c r="K543" s="189"/>
      <c r="R543" s="189"/>
      <c r="Y543" s="189"/>
      <c r="AF543" s="189"/>
    </row>
    <row r="544" spans="1:32" ht="14.25" customHeight="1" x14ac:dyDescent="0.35">
      <c r="A544" s="137"/>
      <c r="K544" s="189"/>
      <c r="R544" s="189"/>
      <c r="Y544" s="189"/>
      <c r="AF544" s="189"/>
    </row>
    <row r="545" spans="1:32" ht="14.25" customHeight="1" x14ac:dyDescent="0.35">
      <c r="A545" s="137"/>
      <c r="K545" s="189"/>
      <c r="R545" s="189"/>
      <c r="Y545" s="189"/>
      <c r="AF545" s="189"/>
    </row>
    <row r="546" spans="1:32" ht="14.25" customHeight="1" x14ac:dyDescent="0.35">
      <c r="A546" s="137"/>
      <c r="K546" s="189"/>
      <c r="R546" s="189"/>
      <c r="Y546" s="189"/>
      <c r="AF546" s="189"/>
    </row>
    <row r="547" spans="1:32" ht="14.25" customHeight="1" x14ac:dyDescent="0.35">
      <c r="A547" s="137"/>
      <c r="K547" s="189"/>
      <c r="R547" s="189"/>
      <c r="Y547" s="189"/>
      <c r="AF547" s="189"/>
    </row>
    <row r="548" spans="1:32" ht="14.25" customHeight="1" x14ac:dyDescent="0.35">
      <c r="A548" s="137"/>
      <c r="K548" s="189"/>
      <c r="R548" s="189"/>
      <c r="Y548" s="189"/>
      <c r="AF548" s="189"/>
    </row>
    <row r="549" spans="1:32" ht="14.25" customHeight="1" x14ac:dyDescent="0.35">
      <c r="A549" s="137"/>
      <c r="K549" s="189"/>
      <c r="R549" s="189"/>
      <c r="Y549" s="189"/>
      <c r="AF549" s="189"/>
    </row>
    <row r="550" spans="1:32" ht="14.25" customHeight="1" x14ac:dyDescent="0.35">
      <c r="A550" s="137"/>
      <c r="K550" s="189"/>
      <c r="R550" s="189"/>
      <c r="Y550" s="189"/>
      <c r="AF550" s="189"/>
    </row>
    <row r="551" spans="1:32" ht="14.25" customHeight="1" x14ac:dyDescent="0.35">
      <c r="A551" s="137"/>
      <c r="K551" s="189"/>
      <c r="R551" s="189"/>
      <c r="Y551" s="189"/>
      <c r="AF551" s="189"/>
    </row>
    <row r="552" spans="1:32" ht="14.25" customHeight="1" x14ac:dyDescent="0.35">
      <c r="A552" s="137"/>
      <c r="K552" s="189"/>
      <c r="R552" s="189"/>
      <c r="Y552" s="189"/>
      <c r="AF552" s="189"/>
    </row>
    <row r="553" spans="1:32" ht="14.25" customHeight="1" x14ac:dyDescent="0.35">
      <c r="A553" s="137"/>
      <c r="K553" s="189"/>
      <c r="R553" s="189"/>
      <c r="Y553" s="189"/>
      <c r="AF553" s="189"/>
    </row>
    <row r="554" spans="1:32" ht="14.25" customHeight="1" x14ac:dyDescent="0.35">
      <c r="A554" s="137"/>
      <c r="K554" s="189"/>
      <c r="R554" s="189"/>
      <c r="Y554" s="189"/>
      <c r="AF554" s="189"/>
    </row>
    <row r="555" spans="1:32" ht="14.25" customHeight="1" x14ac:dyDescent="0.35">
      <c r="A555" s="137"/>
      <c r="K555" s="189"/>
      <c r="R555" s="189"/>
      <c r="Y555" s="189"/>
      <c r="AF555" s="189"/>
    </row>
    <row r="556" spans="1:32" ht="14.25" customHeight="1" x14ac:dyDescent="0.35">
      <c r="A556" s="137"/>
      <c r="K556" s="189"/>
      <c r="R556" s="189"/>
      <c r="Y556" s="189"/>
      <c r="AF556" s="189"/>
    </row>
    <row r="557" spans="1:32" ht="14.25" customHeight="1" x14ac:dyDescent="0.35">
      <c r="A557" s="137"/>
      <c r="K557" s="189"/>
      <c r="R557" s="189"/>
      <c r="Y557" s="189"/>
      <c r="AF557" s="189"/>
    </row>
    <row r="558" spans="1:32" ht="14.25" customHeight="1" x14ac:dyDescent="0.35">
      <c r="A558" s="137"/>
      <c r="K558" s="189"/>
      <c r="R558" s="189"/>
      <c r="Y558" s="189"/>
      <c r="AF558" s="189"/>
    </row>
    <row r="559" spans="1:32" ht="14.25" customHeight="1" x14ac:dyDescent="0.35">
      <c r="A559" s="137"/>
      <c r="K559" s="189"/>
      <c r="R559" s="189"/>
      <c r="Y559" s="189"/>
      <c r="AF559" s="189"/>
    </row>
    <row r="560" spans="1:32" ht="14.25" customHeight="1" x14ac:dyDescent="0.35">
      <c r="A560" s="137"/>
      <c r="K560" s="189"/>
      <c r="R560" s="189"/>
      <c r="Y560" s="189"/>
      <c r="AF560" s="189"/>
    </row>
    <row r="561" spans="1:32" ht="14.25" customHeight="1" x14ac:dyDescent="0.35">
      <c r="A561" s="137"/>
      <c r="K561" s="189"/>
      <c r="R561" s="189"/>
      <c r="Y561" s="189"/>
      <c r="AF561" s="189"/>
    </row>
    <row r="562" spans="1:32" ht="14.25" customHeight="1" x14ac:dyDescent="0.35">
      <c r="A562" s="137"/>
      <c r="K562" s="189"/>
      <c r="R562" s="189"/>
      <c r="Y562" s="189"/>
      <c r="AF562" s="189"/>
    </row>
    <row r="563" spans="1:32" ht="14.25" customHeight="1" x14ac:dyDescent="0.35">
      <c r="A563" s="137"/>
      <c r="K563" s="189"/>
      <c r="R563" s="189"/>
      <c r="Y563" s="189"/>
      <c r="AF563" s="189"/>
    </row>
    <row r="564" spans="1:32" ht="14.25" customHeight="1" x14ac:dyDescent="0.35">
      <c r="A564" s="137"/>
      <c r="K564" s="189"/>
      <c r="R564" s="189"/>
      <c r="Y564" s="189"/>
      <c r="AF564" s="189"/>
    </row>
    <row r="565" spans="1:32" ht="14.25" customHeight="1" x14ac:dyDescent="0.35">
      <c r="A565" s="137"/>
      <c r="K565" s="189"/>
      <c r="R565" s="189"/>
      <c r="Y565" s="189"/>
      <c r="AF565" s="189"/>
    </row>
    <row r="566" spans="1:32" ht="14.25" customHeight="1" x14ac:dyDescent="0.35">
      <c r="A566" s="137"/>
      <c r="K566" s="189"/>
      <c r="R566" s="189"/>
      <c r="Y566" s="189"/>
      <c r="AF566" s="189"/>
    </row>
    <row r="567" spans="1:32" ht="14.25" customHeight="1" x14ac:dyDescent="0.35">
      <c r="A567" s="137"/>
      <c r="K567" s="189"/>
      <c r="R567" s="189"/>
      <c r="Y567" s="189"/>
      <c r="AF567" s="189"/>
    </row>
    <row r="568" spans="1:32" ht="14.25" customHeight="1" x14ac:dyDescent="0.35">
      <c r="A568" s="137"/>
      <c r="K568" s="189"/>
      <c r="R568" s="189"/>
      <c r="Y568" s="189"/>
      <c r="AF568" s="189"/>
    </row>
    <row r="569" spans="1:32" ht="14.25" customHeight="1" x14ac:dyDescent="0.35">
      <c r="A569" s="137"/>
      <c r="K569" s="189"/>
      <c r="R569" s="189"/>
      <c r="Y569" s="189"/>
      <c r="AF569" s="189"/>
    </row>
    <row r="570" spans="1:32" ht="14.25" customHeight="1" x14ac:dyDescent="0.35">
      <c r="A570" s="137"/>
      <c r="K570" s="189"/>
      <c r="R570" s="189"/>
      <c r="Y570" s="189"/>
      <c r="AF570" s="189"/>
    </row>
    <row r="571" spans="1:32" ht="14.25" customHeight="1" x14ac:dyDescent="0.35">
      <c r="A571" s="137"/>
      <c r="K571" s="189"/>
      <c r="R571" s="189"/>
      <c r="Y571" s="189"/>
      <c r="AF571" s="189"/>
    </row>
    <row r="572" spans="1:32" ht="14.25" customHeight="1" x14ac:dyDescent="0.35">
      <c r="A572" s="137"/>
      <c r="K572" s="189"/>
      <c r="R572" s="189"/>
      <c r="Y572" s="189"/>
      <c r="AF572" s="189"/>
    </row>
    <row r="573" spans="1:32" ht="14.25" customHeight="1" x14ac:dyDescent="0.35">
      <c r="A573" s="137"/>
      <c r="K573" s="189"/>
      <c r="R573" s="189"/>
      <c r="Y573" s="189"/>
      <c r="AF573" s="189"/>
    </row>
    <row r="574" spans="1:32" ht="14.25" customHeight="1" x14ac:dyDescent="0.35">
      <c r="A574" s="137"/>
      <c r="K574" s="189"/>
      <c r="R574" s="189"/>
      <c r="Y574" s="189"/>
      <c r="AF574" s="189"/>
    </row>
    <row r="575" spans="1:32" ht="14.25" customHeight="1" x14ac:dyDescent="0.35">
      <c r="A575" s="137"/>
      <c r="K575" s="189"/>
      <c r="R575" s="189"/>
      <c r="Y575" s="189"/>
      <c r="AF575" s="189"/>
    </row>
    <row r="576" spans="1:32" ht="14.25" customHeight="1" x14ac:dyDescent="0.35">
      <c r="A576" s="137"/>
      <c r="K576" s="189"/>
      <c r="R576" s="189"/>
      <c r="Y576" s="189"/>
      <c r="AF576" s="189"/>
    </row>
    <row r="577" spans="1:32" ht="14.25" customHeight="1" x14ac:dyDescent="0.35">
      <c r="A577" s="137"/>
      <c r="K577" s="189"/>
      <c r="R577" s="189"/>
      <c r="Y577" s="189"/>
      <c r="AF577" s="189"/>
    </row>
    <row r="578" spans="1:32" ht="14.25" customHeight="1" x14ac:dyDescent="0.35">
      <c r="A578" s="137"/>
      <c r="K578" s="189"/>
      <c r="R578" s="189"/>
      <c r="Y578" s="189"/>
      <c r="AF578" s="189"/>
    </row>
    <row r="579" spans="1:32" ht="14.25" customHeight="1" x14ac:dyDescent="0.35">
      <c r="A579" s="137"/>
      <c r="K579" s="189"/>
      <c r="R579" s="189"/>
      <c r="Y579" s="189"/>
      <c r="AF579" s="189"/>
    </row>
    <row r="580" spans="1:32" ht="14.25" customHeight="1" x14ac:dyDescent="0.35">
      <c r="A580" s="137"/>
      <c r="K580" s="189"/>
      <c r="R580" s="189"/>
      <c r="Y580" s="189"/>
      <c r="AF580" s="189"/>
    </row>
    <row r="581" spans="1:32" ht="14.25" customHeight="1" x14ac:dyDescent="0.35">
      <c r="A581" s="137"/>
      <c r="K581" s="189"/>
      <c r="R581" s="189"/>
      <c r="Y581" s="189"/>
      <c r="AF581" s="189"/>
    </row>
    <row r="582" spans="1:32" ht="14.25" customHeight="1" x14ac:dyDescent="0.35">
      <c r="A582" s="137"/>
      <c r="K582" s="189"/>
      <c r="R582" s="189"/>
      <c r="Y582" s="189"/>
      <c r="AF582" s="189"/>
    </row>
    <row r="583" spans="1:32" ht="14.25" customHeight="1" x14ac:dyDescent="0.35">
      <c r="A583" s="137"/>
      <c r="K583" s="189"/>
      <c r="R583" s="189"/>
      <c r="Y583" s="189"/>
      <c r="AF583" s="189"/>
    </row>
    <row r="584" spans="1:32" ht="14.25" customHeight="1" x14ac:dyDescent="0.35">
      <c r="A584" s="137"/>
      <c r="K584" s="189"/>
      <c r="R584" s="189"/>
      <c r="Y584" s="189"/>
      <c r="AF584" s="189"/>
    </row>
    <row r="585" spans="1:32" ht="14.25" customHeight="1" x14ac:dyDescent="0.35">
      <c r="A585" s="137"/>
      <c r="K585" s="189"/>
      <c r="R585" s="189"/>
      <c r="Y585" s="189"/>
      <c r="AF585" s="189"/>
    </row>
    <row r="586" spans="1:32" ht="14.25" customHeight="1" x14ac:dyDescent="0.35">
      <c r="A586" s="137"/>
      <c r="K586" s="189"/>
      <c r="R586" s="189"/>
      <c r="Y586" s="189"/>
      <c r="AF586" s="189"/>
    </row>
    <row r="587" spans="1:32" ht="14.25" customHeight="1" x14ac:dyDescent="0.35">
      <c r="A587" s="137"/>
      <c r="K587" s="189"/>
      <c r="R587" s="189"/>
      <c r="Y587" s="189"/>
      <c r="AF587" s="189"/>
    </row>
    <row r="588" spans="1:32" ht="14.25" customHeight="1" x14ac:dyDescent="0.35">
      <c r="A588" s="137"/>
      <c r="K588" s="189"/>
      <c r="R588" s="189"/>
      <c r="Y588" s="189"/>
      <c r="AF588" s="189"/>
    </row>
    <row r="589" spans="1:32" ht="14.25" customHeight="1" x14ac:dyDescent="0.35">
      <c r="A589" s="137"/>
      <c r="K589" s="189"/>
      <c r="R589" s="189"/>
      <c r="Y589" s="189"/>
      <c r="AF589" s="189"/>
    </row>
    <row r="590" spans="1:32" ht="14.25" customHeight="1" x14ac:dyDescent="0.35">
      <c r="A590" s="137"/>
      <c r="K590" s="189"/>
      <c r="R590" s="189"/>
      <c r="Y590" s="189"/>
      <c r="AF590" s="189"/>
    </row>
    <row r="591" spans="1:32" ht="14.25" customHeight="1" x14ac:dyDescent="0.35">
      <c r="A591" s="137"/>
      <c r="K591" s="189"/>
      <c r="R591" s="189"/>
      <c r="Y591" s="189"/>
      <c r="AF591" s="189"/>
    </row>
    <row r="592" spans="1:32" ht="14.25" customHeight="1" x14ac:dyDescent="0.35">
      <c r="A592" s="137"/>
      <c r="K592" s="189"/>
      <c r="R592" s="189"/>
      <c r="Y592" s="189"/>
      <c r="AF592" s="189"/>
    </row>
    <row r="593" spans="1:32" ht="14.25" customHeight="1" x14ac:dyDescent="0.35">
      <c r="A593" s="137"/>
      <c r="K593" s="189"/>
      <c r="R593" s="189"/>
      <c r="Y593" s="189"/>
      <c r="AF593" s="189"/>
    </row>
    <row r="594" spans="1:32" ht="14.25" customHeight="1" x14ac:dyDescent="0.35">
      <c r="A594" s="137"/>
      <c r="K594" s="189"/>
      <c r="R594" s="189"/>
      <c r="Y594" s="189"/>
      <c r="AF594" s="189"/>
    </row>
    <row r="595" spans="1:32" ht="14.25" customHeight="1" x14ac:dyDescent="0.35">
      <c r="A595" s="137"/>
      <c r="K595" s="189"/>
      <c r="R595" s="189"/>
      <c r="Y595" s="189"/>
      <c r="AF595" s="189"/>
    </row>
    <row r="596" spans="1:32" ht="14.25" customHeight="1" x14ac:dyDescent="0.35">
      <c r="A596" s="137"/>
      <c r="K596" s="189"/>
      <c r="R596" s="189"/>
      <c r="Y596" s="189"/>
      <c r="AF596" s="189"/>
    </row>
    <row r="597" spans="1:32" ht="14.25" customHeight="1" x14ac:dyDescent="0.35">
      <c r="A597" s="137"/>
      <c r="K597" s="189"/>
      <c r="R597" s="189"/>
      <c r="Y597" s="189"/>
      <c r="AF597" s="189"/>
    </row>
    <row r="598" spans="1:32" ht="14.25" customHeight="1" x14ac:dyDescent="0.35">
      <c r="A598" s="137"/>
      <c r="K598" s="189"/>
      <c r="R598" s="189"/>
      <c r="Y598" s="189"/>
      <c r="AF598" s="189"/>
    </row>
    <row r="599" spans="1:32" ht="14.25" customHeight="1" x14ac:dyDescent="0.35">
      <c r="A599" s="137"/>
      <c r="K599" s="189"/>
      <c r="R599" s="189"/>
      <c r="Y599" s="189"/>
      <c r="AF599" s="189"/>
    </row>
    <row r="600" spans="1:32" ht="14.25" customHeight="1" x14ac:dyDescent="0.35">
      <c r="A600" s="137"/>
      <c r="K600" s="189"/>
      <c r="R600" s="189"/>
      <c r="Y600" s="189"/>
      <c r="AF600" s="189"/>
    </row>
    <row r="601" spans="1:32" ht="14.25" customHeight="1" x14ac:dyDescent="0.35">
      <c r="A601" s="137"/>
      <c r="K601" s="189"/>
      <c r="R601" s="189"/>
      <c r="Y601" s="189"/>
      <c r="AF601" s="189"/>
    </row>
    <row r="602" spans="1:32" ht="14.25" customHeight="1" x14ac:dyDescent="0.35">
      <c r="A602" s="137"/>
      <c r="K602" s="189"/>
      <c r="R602" s="189"/>
      <c r="Y602" s="189"/>
      <c r="AF602" s="189"/>
    </row>
    <row r="603" spans="1:32" ht="14.25" customHeight="1" x14ac:dyDescent="0.35">
      <c r="A603" s="137"/>
      <c r="K603" s="189"/>
      <c r="R603" s="189"/>
      <c r="Y603" s="189"/>
      <c r="AF603" s="189"/>
    </row>
    <row r="604" spans="1:32" ht="14.25" customHeight="1" x14ac:dyDescent="0.35">
      <c r="A604" s="137"/>
      <c r="K604" s="189"/>
      <c r="R604" s="189"/>
      <c r="Y604" s="189"/>
      <c r="AF604" s="189"/>
    </row>
    <row r="605" spans="1:32" ht="14.25" customHeight="1" x14ac:dyDescent="0.35">
      <c r="A605" s="137"/>
      <c r="K605" s="189"/>
      <c r="R605" s="189"/>
      <c r="Y605" s="189"/>
      <c r="AF605" s="189"/>
    </row>
    <row r="606" spans="1:32" ht="14.25" customHeight="1" x14ac:dyDescent="0.35">
      <c r="A606" s="137"/>
      <c r="K606" s="189"/>
      <c r="R606" s="189"/>
      <c r="Y606" s="189"/>
      <c r="AF606" s="189"/>
    </row>
    <row r="607" spans="1:32" ht="14.25" customHeight="1" x14ac:dyDescent="0.35">
      <c r="A607" s="137"/>
      <c r="K607" s="189"/>
      <c r="R607" s="189"/>
      <c r="Y607" s="189"/>
      <c r="AF607" s="189"/>
    </row>
    <row r="608" spans="1:32" ht="14.25" customHeight="1" x14ac:dyDescent="0.35">
      <c r="A608" s="137"/>
      <c r="K608" s="189"/>
      <c r="R608" s="189"/>
      <c r="Y608" s="189"/>
      <c r="AF608" s="189"/>
    </row>
    <row r="609" spans="1:32" ht="14.25" customHeight="1" x14ac:dyDescent="0.35">
      <c r="A609" s="137"/>
      <c r="K609" s="189"/>
      <c r="R609" s="189"/>
      <c r="Y609" s="189"/>
      <c r="AF609" s="189"/>
    </row>
    <row r="610" spans="1:32" ht="14.25" customHeight="1" x14ac:dyDescent="0.35">
      <c r="A610" s="137"/>
      <c r="K610" s="189"/>
      <c r="R610" s="189"/>
      <c r="Y610" s="189"/>
      <c r="AF610" s="189"/>
    </row>
    <row r="611" spans="1:32" ht="14.25" customHeight="1" x14ac:dyDescent="0.35">
      <c r="A611" s="137"/>
      <c r="K611" s="189"/>
      <c r="R611" s="189"/>
      <c r="Y611" s="189"/>
      <c r="AF611" s="189"/>
    </row>
    <row r="612" spans="1:32" ht="14.25" customHeight="1" x14ac:dyDescent="0.35">
      <c r="A612" s="137"/>
      <c r="K612" s="189"/>
      <c r="R612" s="189"/>
      <c r="Y612" s="189"/>
      <c r="AF612" s="189"/>
    </row>
    <row r="613" spans="1:32" ht="14.25" customHeight="1" x14ac:dyDescent="0.35">
      <c r="A613" s="137"/>
      <c r="K613" s="189"/>
      <c r="R613" s="189"/>
      <c r="Y613" s="189"/>
      <c r="AF613" s="189"/>
    </row>
    <row r="614" spans="1:32" ht="14.25" customHeight="1" x14ac:dyDescent="0.35">
      <c r="A614" s="137"/>
      <c r="K614" s="189"/>
      <c r="R614" s="189"/>
      <c r="Y614" s="189"/>
      <c r="AF614" s="189"/>
    </row>
    <row r="615" spans="1:32" ht="14.25" customHeight="1" x14ac:dyDescent="0.35">
      <c r="A615" s="137"/>
      <c r="K615" s="189"/>
      <c r="R615" s="189"/>
      <c r="Y615" s="189"/>
      <c r="AF615" s="189"/>
    </row>
    <row r="616" spans="1:32" ht="14.25" customHeight="1" x14ac:dyDescent="0.35">
      <c r="A616" s="137"/>
      <c r="K616" s="189"/>
      <c r="R616" s="189"/>
      <c r="Y616" s="189"/>
      <c r="AF616" s="189"/>
    </row>
    <row r="617" spans="1:32" ht="14.25" customHeight="1" x14ac:dyDescent="0.35">
      <c r="A617" s="137"/>
      <c r="K617" s="189"/>
      <c r="R617" s="189"/>
      <c r="Y617" s="189"/>
      <c r="AF617" s="189"/>
    </row>
    <row r="618" spans="1:32" ht="14.25" customHeight="1" x14ac:dyDescent="0.35">
      <c r="A618" s="137"/>
      <c r="K618" s="189"/>
      <c r="R618" s="189"/>
      <c r="Y618" s="189"/>
      <c r="AF618" s="189"/>
    </row>
    <row r="619" spans="1:32" ht="14.25" customHeight="1" x14ac:dyDescent="0.35">
      <c r="A619" s="137"/>
      <c r="K619" s="189"/>
      <c r="R619" s="189"/>
      <c r="Y619" s="189"/>
      <c r="AF619" s="189"/>
    </row>
    <row r="620" spans="1:32" ht="14.25" customHeight="1" x14ac:dyDescent="0.35">
      <c r="A620" s="137"/>
      <c r="K620" s="189"/>
      <c r="R620" s="189"/>
      <c r="Y620" s="189"/>
      <c r="AF620" s="189"/>
    </row>
    <row r="621" spans="1:32" ht="14.25" customHeight="1" x14ac:dyDescent="0.35">
      <c r="A621" s="137"/>
      <c r="K621" s="189"/>
      <c r="R621" s="189"/>
      <c r="Y621" s="189"/>
      <c r="AF621" s="189"/>
    </row>
    <row r="622" spans="1:32" ht="14.25" customHeight="1" x14ac:dyDescent="0.35">
      <c r="A622" s="137"/>
      <c r="K622" s="189"/>
      <c r="R622" s="189"/>
      <c r="Y622" s="189"/>
      <c r="AF622" s="189"/>
    </row>
    <row r="623" spans="1:32" ht="14.25" customHeight="1" x14ac:dyDescent="0.35">
      <c r="A623" s="137"/>
      <c r="K623" s="189"/>
      <c r="R623" s="189"/>
      <c r="Y623" s="189"/>
      <c r="AF623" s="189"/>
    </row>
    <row r="624" spans="1:32" ht="14.25" customHeight="1" x14ac:dyDescent="0.35">
      <c r="A624" s="137"/>
      <c r="K624" s="189"/>
      <c r="R624" s="189"/>
      <c r="Y624" s="189"/>
      <c r="AF624" s="189"/>
    </row>
    <row r="625" spans="1:32" ht="14.25" customHeight="1" x14ac:dyDescent="0.35">
      <c r="A625" s="137"/>
      <c r="K625" s="189"/>
      <c r="R625" s="189"/>
      <c r="Y625" s="189"/>
      <c r="AF625" s="189"/>
    </row>
    <row r="626" spans="1:32" ht="14.25" customHeight="1" x14ac:dyDescent="0.35">
      <c r="A626" s="137"/>
      <c r="K626" s="189"/>
      <c r="R626" s="189"/>
      <c r="Y626" s="189"/>
      <c r="AF626" s="189"/>
    </row>
    <row r="627" spans="1:32" ht="14.25" customHeight="1" x14ac:dyDescent="0.35">
      <c r="A627" s="137"/>
      <c r="K627" s="189"/>
      <c r="R627" s="189"/>
      <c r="Y627" s="189"/>
      <c r="AF627" s="189"/>
    </row>
    <row r="628" spans="1:32" ht="14.25" customHeight="1" x14ac:dyDescent="0.35">
      <c r="A628" s="137"/>
      <c r="K628" s="189"/>
      <c r="R628" s="189"/>
      <c r="Y628" s="189"/>
      <c r="AF628" s="189"/>
    </row>
    <row r="629" spans="1:32" ht="14.25" customHeight="1" x14ac:dyDescent="0.35">
      <c r="A629" s="137"/>
      <c r="K629" s="189"/>
      <c r="R629" s="189"/>
      <c r="Y629" s="189"/>
      <c r="AF629" s="189"/>
    </row>
    <row r="630" spans="1:32" ht="14.25" customHeight="1" x14ac:dyDescent="0.35">
      <c r="A630" s="137"/>
      <c r="K630" s="189"/>
      <c r="R630" s="189"/>
      <c r="Y630" s="189"/>
      <c r="AF630" s="189"/>
    </row>
    <row r="631" spans="1:32" ht="14.25" customHeight="1" x14ac:dyDescent="0.35">
      <c r="A631" s="137"/>
      <c r="K631" s="189"/>
      <c r="R631" s="189"/>
      <c r="Y631" s="189"/>
      <c r="AF631" s="189"/>
    </row>
    <row r="632" spans="1:32" ht="14.25" customHeight="1" x14ac:dyDescent="0.35">
      <c r="A632" s="137"/>
      <c r="K632" s="189"/>
      <c r="R632" s="189"/>
      <c r="Y632" s="189"/>
      <c r="AF632" s="189"/>
    </row>
    <row r="633" spans="1:32" ht="14.25" customHeight="1" x14ac:dyDescent="0.35">
      <c r="A633" s="137"/>
      <c r="K633" s="189"/>
      <c r="R633" s="189"/>
      <c r="Y633" s="189"/>
      <c r="AF633" s="189"/>
    </row>
    <row r="634" spans="1:32" ht="14.25" customHeight="1" x14ac:dyDescent="0.35">
      <c r="A634" s="137"/>
      <c r="K634" s="189"/>
      <c r="R634" s="189"/>
      <c r="Y634" s="189"/>
      <c r="AF634" s="189"/>
    </row>
    <row r="635" spans="1:32" ht="14.25" customHeight="1" x14ac:dyDescent="0.35">
      <c r="A635" s="137"/>
      <c r="K635" s="189"/>
      <c r="R635" s="189"/>
      <c r="Y635" s="189"/>
      <c r="AF635" s="189"/>
    </row>
    <row r="636" spans="1:32" ht="14.25" customHeight="1" x14ac:dyDescent="0.35">
      <c r="A636" s="137"/>
      <c r="K636" s="189"/>
      <c r="R636" s="189"/>
      <c r="Y636" s="189"/>
      <c r="AF636" s="189"/>
    </row>
    <row r="637" spans="1:32" ht="14.25" customHeight="1" x14ac:dyDescent="0.35">
      <c r="A637" s="137"/>
      <c r="K637" s="189"/>
      <c r="R637" s="189"/>
      <c r="Y637" s="189"/>
      <c r="AF637" s="189"/>
    </row>
    <row r="638" spans="1:32" ht="14.25" customHeight="1" x14ac:dyDescent="0.35">
      <c r="A638" s="137"/>
      <c r="K638" s="189"/>
      <c r="R638" s="189"/>
      <c r="Y638" s="189"/>
      <c r="AF638" s="189"/>
    </row>
    <row r="639" spans="1:32" ht="14.25" customHeight="1" x14ac:dyDescent="0.35">
      <c r="A639" s="137"/>
      <c r="K639" s="189"/>
      <c r="R639" s="189"/>
      <c r="Y639" s="189"/>
      <c r="AF639" s="189"/>
    </row>
    <row r="640" spans="1:32" ht="14.25" customHeight="1" x14ac:dyDescent="0.35">
      <c r="A640" s="137"/>
      <c r="K640" s="189"/>
      <c r="R640" s="189"/>
      <c r="Y640" s="189"/>
      <c r="AF640" s="189"/>
    </row>
    <row r="641" spans="1:32" ht="14.25" customHeight="1" x14ac:dyDescent="0.35">
      <c r="A641" s="137"/>
      <c r="K641" s="189"/>
      <c r="R641" s="189"/>
      <c r="Y641" s="189"/>
      <c r="AF641" s="189"/>
    </row>
    <row r="642" spans="1:32" ht="14.25" customHeight="1" x14ac:dyDescent="0.35">
      <c r="A642" s="137"/>
      <c r="K642" s="189"/>
      <c r="R642" s="189"/>
      <c r="Y642" s="189"/>
      <c r="AF642" s="189"/>
    </row>
    <row r="643" spans="1:32" ht="14.25" customHeight="1" x14ac:dyDescent="0.35">
      <c r="A643" s="137"/>
      <c r="K643" s="189"/>
      <c r="R643" s="189"/>
      <c r="Y643" s="189"/>
      <c r="AF643" s="189"/>
    </row>
    <row r="644" spans="1:32" ht="14.25" customHeight="1" x14ac:dyDescent="0.35">
      <c r="A644" s="137"/>
      <c r="K644" s="189"/>
      <c r="R644" s="189"/>
      <c r="Y644" s="189"/>
      <c r="AF644" s="189"/>
    </row>
    <row r="645" spans="1:32" ht="14.25" customHeight="1" x14ac:dyDescent="0.35">
      <c r="A645" s="137"/>
      <c r="K645" s="189"/>
      <c r="R645" s="189"/>
      <c r="Y645" s="189"/>
      <c r="AF645" s="189"/>
    </row>
    <row r="646" spans="1:32" ht="14.25" customHeight="1" x14ac:dyDescent="0.35">
      <c r="A646" s="137"/>
      <c r="K646" s="189"/>
      <c r="R646" s="189"/>
      <c r="Y646" s="189"/>
      <c r="AF646" s="189"/>
    </row>
    <row r="647" spans="1:32" ht="14.25" customHeight="1" x14ac:dyDescent="0.35">
      <c r="A647" s="137"/>
      <c r="K647" s="189"/>
      <c r="R647" s="189"/>
      <c r="Y647" s="189"/>
      <c r="AF647" s="189"/>
    </row>
    <row r="648" spans="1:32" ht="14.25" customHeight="1" x14ac:dyDescent="0.35">
      <c r="A648" s="137"/>
      <c r="K648" s="189"/>
      <c r="R648" s="189"/>
      <c r="Y648" s="189"/>
      <c r="AF648" s="189"/>
    </row>
    <row r="649" spans="1:32" ht="14.25" customHeight="1" x14ac:dyDescent="0.35">
      <c r="A649" s="137"/>
      <c r="K649" s="189"/>
      <c r="R649" s="189"/>
      <c r="Y649" s="189"/>
      <c r="AF649" s="189"/>
    </row>
    <row r="650" spans="1:32" ht="14.25" customHeight="1" x14ac:dyDescent="0.35">
      <c r="A650" s="137"/>
      <c r="K650" s="189"/>
      <c r="R650" s="189"/>
      <c r="Y650" s="189"/>
      <c r="AF650" s="189"/>
    </row>
    <row r="651" spans="1:32" ht="14.25" customHeight="1" x14ac:dyDescent="0.35">
      <c r="A651" s="137"/>
      <c r="K651" s="189"/>
      <c r="R651" s="189"/>
      <c r="Y651" s="189"/>
      <c r="AF651" s="189"/>
    </row>
    <row r="652" spans="1:32" ht="14.25" customHeight="1" x14ac:dyDescent="0.35">
      <c r="A652" s="137"/>
      <c r="K652" s="189"/>
      <c r="R652" s="189"/>
      <c r="Y652" s="189"/>
      <c r="AF652" s="189"/>
    </row>
    <row r="653" spans="1:32" ht="14.25" customHeight="1" x14ac:dyDescent="0.35">
      <c r="A653" s="137"/>
      <c r="K653" s="189"/>
      <c r="R653" s="189"/>
      <c r="Y653" s="189"/>
      <c r="AF653" s="189"/>
    </row>
    <row r="654" spans="1:32" ht="14.25" customHeight="1" x14ac:dyDescent="0.35">
      <c r="A654" s="137"/>
      <c r="K654" s="189"/>
      <c r="R654" s="189"/>
      <c r="Y654" s="189"/>
      <c r="AF654" s="189"/>
    </row>
    <row r="655" spans="1:32" ht="14.25" customHeight="1" x14ac:dyDescent="0.35">
      <c r="A655" s="137"/>
      <c r="K655" s="189"/>
      <c r="R655" s="189"/>
      <c r="Y655" s="189"/>
      <c r="AF655" s="189"/>
    </row>
    <row r="656" spans="1:32" ht="14.25" customHeight="1" x14ac:dyDescent="0.35">
      <c r="A656" s="137"/>
      <c r="K656" s="189"/>
      <c r="R656" s="189"/>
      <c r="Y656" s="189"/>
      <c r="AF656" s="189"/>
    </row>
    <row r="657" spans="1:32" ht="14.25" customHeight="1" x14ac:dyDescent="0.35">
      <c r="A657" s="137"/>
      <c r="K657" s="189"/>
      <c r="R657" s="189"/>
      <c r="Y657" s="189"/>
      <c r="AF657" s="189"/>
    </row>
    <row r="658" spans="1:32" ht="14.25" customHeight="1" x14ac:dyDescent="0.35">
      <c r="A658" s="137"/>
      <c r="K658" s="189"/>
      <c r="R658" s="189"/>
      <c r="Y658" s="189"/>
      <c r="AF658" s="189"/>
    </row>
    <row r="659" spans="1:32" ht="14.25" customHeight="1" x14ac:dyDescent="0.35">
      <c r="A659" s="137"/>
      <c r="K659" s="189"/>
      <c r="R659" s="189"/>
      <c r="Y659" s="189"/>
      <c r="AF659" s="189"/>
    </row>
    <row r="660" spans="1:32" ht="14.25" customHeight="1" x14ac:dyDescent="0.35">
      <c r="A660" s="137"/>
      <c r="K660" s="189"/>
      <c r="R660" s="189"/>
      <c r="Y660" s="189"/>
      <c r="AF660" s="189"/>
    </row>
    <row r="661" spans="1:32" ht="14.25" customHeight="1" x14ac:dyDescent="0.35">
      <c r="A661" s="137"/>
      <c r="K661" s="189"/>
      <c r="R661" s="189"/>
      <c r="Y661" s="189"/>
      <c r="AF661" s="189"/>
    </row>
    <row r="662" spans="1:32" ht="14.25" customHeight="1" x14ac:dyDescent="0.35">
      <c r="A662" s="137"/>
      <c r="K662" s="189"/>
      <c r="R662" s="189"/>
      <c r="Y662" s="189"/>
      <c r="AF662" s="189"/>
    </row>
    <row r="663" spans="1:32" ht="14.25" customHeight="1" x14ac:dyDescent="0.35">
      <c r="A663" s="137"/>
      <c r="K663" s="189"/>
      <c r="R663" s="189"/>
      <c r="Y663" s="189"/>
      <c r="AF663" s="189"/>
    </row>
    <row r="664" spans="1:32" ht="14.25" customHeight="1" x14ac:dyDescent="0.35">
      <c r="A664" s="137"/>
      <c r="K664" s="189"/>
      <c r="R664" s="189"/>
      <c r="Y664" s="189"/>
      <c r="AF664" s="189"/>
    </row>
    <row r="665" spans="1:32" ht="14.25" customHeight="1" x14ac:dyDescent="0.35">
      <c r="A665" s="137"/>
      <c r="K665" s="189"/>
      <c r="R665" s="189"/>
      <c r="Y665" s="189"/>
      <c r="AF665" s="189"/>
    </row>
    <row r="666" spans="1:32" ht="14.25" customHeight="1" x14ac:dyDescent="0.35">
      <c r="A666" s="137"/>
      <c r="K666" s="189"/>
      <c r="R666" s="189"/>
      <c r="Y666" s="189"/>
      <c r="AF666" s="189"/>
    </row>
    <row r="667" spans="1:32" ht="14.25" customHeight="1" x14ac:dyDescent="0.35">
      <c r="A667" s="137"/>
      <c r="K667" s="189"/>
      <c r="R667" s="189"/>
      <c r="Y667" s="189"/>
      <c r="AF667" s="189"/>
    </row>
    <row r="668" spans="1:32" ht="14.25" customHeight="1" x14ac:dyDescent="0.35">
      <c r="A668" s="137"/>
      <c r="K668" s="189"/>
      <c r="R668" s="189"/>
      <c r="Y668" s="189"/>
      <c r="AF668" s="189"/>
    </row>
    <row r="669" spans="1:32" ht="14.25" customHeight="1" x14ac:dyDescent="0.35">
      <c r="A669" s="137"/>
      <c r="K669" s="189"/>
      <c r="R669" s="189"/>
      <c r="Y669" s="189"/>
      <c r="AF669" s="189"/>
    </row>
    <row r="670" spans="1:32" ht="14.25" customHeight="1" x14ac:dyDescent="0.35">
      <c r="A670" s="137"/>
      <c r="K670" s="189"/>
      <c r="R670" s="189"/>
      <c r="Y670" s="189"/>
      <c r="AF670" s="189"/>
    </row>
    <row r="671" spans="1:32" ht="14.25" customHeight="1" x14ac:dyDescent="0.35">
      <c r="A671" s="137"/>
      <c r="K671" s="189"/>
      <c r="R671" s="189"/>
      <c r="Y671" s="189"/>
      <c r="AF671" s="189"/>
    </row>
    <row r="672" spans="1:32" ht="14.25" customHeight="1" x14ac:dyDescent="0.35">
      <c r="A672" s="137"/>
      <c r="K672" s="189"/>
      <c r="R672" s="189"/>
      <c r="Y672" s="189"/>
      <c r="AF672" s="189"/>
    </row>
    <row r="673" spans="1:32" ht="14.25" customHeight="1" x14ac:dyDescent="0.35">
      <c r="A673" s="137"/>
      <c r="K673" s="189"/>
      <c r="R673" s="189"/>
      <c r="Y673" s="189"/>
      <c r="AF673" s="189"/>
    </row>
    <row r="674" spans="1:32" ht="14.25" customHeight="1" x14ac:dyDescent="0.35">
      <c r="A674" s="137"/>
      <c r="K674" s="189"/>
      <c r="R674" s="189"/>
      <c r="Y674" s="189"/>
      <c r="AF674" s="189"/>
    </row>
    <row r="675" spans="1:32" ht="14.25" customHeight="1" x14ac:dyDescent="0.35">
      <c r="A675" s="137"/>
      <c r="K675" s="189"/>
      <c r="R675" s="189"/>
      <c r="Y675" s="189"/>
      <c r="AF675" s="189"/>
    </row>
    <row r="676" spans="1:32" ht="14.25" customHeight="1" x14ac:dyDescent="0.35">
      <c r="A676" s="137"/>
      <c r="K676" s="189"/>
      <c r="R676" s="189"/>
      <c r="Y676" s="189"/>
      <c r="AF676" s="189"/>
    </row>
    <row r="677" spans="1:32" ht="14.25" customHeight="1" x14ac:dyDescent="0.35">
      <c r="A677" s="137"/>
      <c r="K677" s="189"/>
      <c r="R677" s="189"/>
      <c r="Y677" s="189"/>
      <c r="AF677" s="189"/>
    </row>
    <row r="678" spans="1:32" ht="14.25" customHeight="1" x14ac:dyDescent="0.35">
      <c r="A678" s="137"/>
      <c r="K678" s="189"/>
      <c r="R678" s="189"/>
      <c r="Y678" s="189"/>
      <c r="AF678" s="189"/>
    </row>
    <row r="679" spans="1:32" ht="14.25" customHeight="1" x14ac:dyDescent="0.35">
      <c r="A679" s="137"/>
      <c r="K679" s="189"/>
      <c r="R679" s="189"/>
      <c r="Y679" s="189"/>
      <c r="AF679" s="189"/>
    </row>
    <row r="680" spans="1:32" ht="14.25" customHeight="1" x14ac:dyDescent="0.35">
      <c r="A680" s="137"/>
      <c r="K680" s="189"/>
      <c r="R680" s="189"/>
      <c r="Y680" s="189"/>
      <c r="AF680" s="189"/>
    </row>
    <row r="681" spans="1:32" ht="14.25" customHeight="1" x14ac:dyDescent="0.35">
      <c r="A681" s="137"/>
      <c r="K681" s="189"/>
      <c r="R681" s="189"/>
      <c r="Y681" s="189"/>
      <c r="AF681" s="189"/>
    </row>
    <row r="682" spans="1:32" ht="14.25" customHeight="1" x14ac:dyDescent="0.35">
      <c r="A682" s="137"/>
      <c r="K682" s="189"/>
      <c r="R682" s="189"/>
      <c r="Y682" s="189"/>
      <c r="AF682" s="189"/>
    </row>
    <row r="683" spans="1:32" ht="14.25" customHeight="1" x14ac:dyDescent="0.35">
      <c r="A683" s="137"/>
      <c r="K683" s="189"/>
      <c r="R683" s="189"/>
      <c r="Y683" s="189"/>
      <c r="AF683" s="189"/>
    </row>
    <row r="684" spans="1:32" ht="14.25" customHeight="1" x14ac:dyDescent="0.35">
      <c r="A684" s="137"/>
      <c r="K684" s="189"/>
      <c r="R684" s="189"/>
      <c r="Y684" s="189"/>
      <c r="AF684" s="189"/>
    </row>
    <row r="685" spans="1:32" ht="14.25" customHeight="1" x14ac:dyDescent="0.35">
      <c r="A685" s="137"/>
      <c r="K685" s="189"/>
      <c r="R685" s="189"/>
      <c r="Y685" s="189"/>
      <c r="AF685" s="189"/>
    </row>
    <row r="686" spans="1:32" ht="14.25" customHeight="1" x14ac:dyDescent="0.35">
      <c r="A686" s="137"/>
      <c r="K686" s="189"/>
      <c r="R686" s="189"/>
      <c r="Y686" s="189"/>
      <c r="AF686" s="189"/>
    </row>
    <row r="687" spans="1:32" ht="14.25" customHeight="1" x14ac:dyDescent="0.35">
      <c r="A687" s="137"/>
      <c r="K687" s="189"/>
      <c r="R687" s="189"/>
      <c r="Y687" s="189"/>
      <c r="AF687" s="189"/>
    </row>
    <row r="688" spans="1:32" ht="14.25" customHeight="1" x14ac:dyDescent="0.35">
      <c r="A688" s="137"/>
      <c r="K688" s="189"/>
      <c r="R688" s="189"/>
      <c r="Y688" s="189"/>
      <c r="AF688" s="189"/>
    </row>
    <row r="689" spans="1:32" ht="14.25" customHeight="1" x14ac:dyDescent="0.35">
      <c r="A689" s="137"/>
      <c r="K689" s="189"/>
      <c r="R689" s="189"/>
      <c r="Y689" s="189"/>
      <c r="AF689" s="189"/>
    </row>
    <row r="690" spans="1:32" ht="14.25" customHeight="1" x14ac:dyDescent="0.35">
      <c r="A690" s="137"/>
      <c r="K690" s="189"/>
      <c r="R690" s="189"/>
      <c r="Y690" s="189"/>
      <c r="AF690" s="189"/>
    </row>
    <row r="691" spans="1:32" ht="14.25" customHeight="1" x14ac:dyDescent="0.35">
      <c r="A691" s="137"/>
      <c r="K691" s="189"/>
      <c r="R691" s="189"/>
      <c r="Y691" s="189"/>
      <c r="AF691" s="189"/>
    </row>
    <row r="692" spans="1:32" ht="14.25" customHeight="1" x14ac:dyDescent="0.35">
      <c r="A692" s="137"/>
      <c r="K692" s="189"/>
      <c r="R692" s="189"/>
      <c r="Y692" s="189"/>
      <c r="AF692" s="189"/>
    </row>
    <row r="693" spans="1:32" ht="14.25" customHeight="1" x14ac:dyDescent="0.35">
      <c r="A693" s="137"/>
      <c r="K693" s="189"/>
      <c r="R693" s="189"/>
      <c r="Y693" s="189"/>
      <c r="AF693" s="189"/>
    </row>
    <row r="694" spans="1:32" ht="14.25" customHeight="1" x14ac:dyDescent="0.35">
      <c r="A694" s="137"/>
      <c r="K694" s="189"/>
      <c r="R694" s="189"/>
      <c r="Y694" s="189"/>
      <c r="AF694" s="189"/>
    </row>
    <row r="695" spans="1:32" ht="14.25" customHeight="1" x14ac:dyDescent="0.35">
      <c r="A695" s="137"/>
      <c r="K695" s="189"/>
      <c r="R695" s="189"/>
      <c r="Y695" s="189"/>
      <c r="AF695" s="189"/>
    </row>
    <row r="696" spans="1:32" ht="14.25" customHeight="1" x14ac:dyDescent="0.35">
      <c r="A696" s="137"/>
      <c r="K696" s="189"/>
      <c r="R696" s="189"/>
      <c r="Y696" s="189"/>
      <c r="AF696" s="189"/>
    </row>
    <row r="697" spans="1:32" ht="14.25" customHeight="1" x14ac:dyDescent="0.35">
      <c r="A697" s="137"/>
      <c r="K697" s="189"/>
      <c r="R697" s="189"/>
      <c r="Y697" s="189"/>
      <c r="AF697" s="189"/>
    </row>
    <row r="698" spans="1:32" ht="14.25" customHeight="1" x14ac:dyDescent="0.35">
      <c r="A698" s="137"/>
      <c r="K698" s="189"/>
      <c r="R698" s="189"/>
      <c r="Y698" s="189"/>
      <c r="AF698" s="189"/>
    </row>
    <row r="699" spans="1:32" ht="14.25" customHeight="1" x14ac:dyDescent="0.35">
      <c r="A699" s="137"/>
      <c r="K699" s="189"/>
      <c r="R699" s="189"/>
      <c r="Y699" s="189"/>
      <c r="AF699" s="189"/>
    </row>
    <row r="700" spans="1:32" ht="14.25" customHeight="1" x14ac:dyDescent="0.35">
      <c r="A700" s="137"/>
      <c r="K700" s="189"/>
      <c r="R700" s="189"/>
      <c r="Y700" s="189"/>
      <c r="AF700" s="189"/>
    </row>
    <row r="701" spans="1:32" ht="14.25" customHeight="1" x14ac:dyDescent="0.35">
      <c r="A701" s="137"/>
      <c r="K701" s="189"/>
      <c r="R701" s="189"/>
      <c r="Y701" s="189"/>
      <c r="AF701" s="189"/>
    </row>
    <row r="702" spans="1:32" ht="14.25" customHeight="1" x14ac:dyDescent="0.35">
      <c r="A702" s="137"/>
      <c r="K702" s="189"/>
      <c r="R702" s="189"/>
      <c r="Y702" s="189"/>
      <c r="AF702" s="189"/>
    </row>
    <row r="703" spans="1:32" ht="14.25" customHeight="1" x14ac:dyDescent="0.35">
      <c r="A703" s="137"/>
      <c r="K703" s="189"/>
      <c r="R703" s="189"/>
      <c r="Y703" s="189"/>
      <c r="AF703" s="189"/>
    </row>
    <row r="704" spans="1:32" ht="14.25" customHeight="1" x14ac:dyDescent="0.35">
      <c r="A704" s="137"/>
      <c r="K704" s="189"/>
      <c r="R704" s="189"/>
      <c r="Y704" s="189"/>
      <c r="AF704" s="189"/>
    </row>
    <row r="705" spans="1:32" ht="14.25" customHeight="1" x14ac:dyDescent="0.35">
      <c r="A705" s="137"/>
      <c r="K705" s="189"/>
      <c r="R705" s="189"/>
      <c r="Y705" s="189"/>
      <c r="AF705" s="189"/>
    </row>
    <row r="706" spans="1:32" ht="14.25" customHeight="1" x14ac:dyDescent="0.35">
      <c r="A706" s="137"/>
      <c r="K706" s="189"/>
      <c r="R706" s="189"/>
      <c r="Y706" s="189"/>
      <c r="AF706" s="189"/>
    </row>
    <row r="707" spans="1:32" ht="14.25" customHeight="1" x14ac:dyDescent="0.35">
      <c r="A707" s="137"/>
      <c r="K707" s="189"/>
      <c r="R707" s="189"/>
      <c r="Y707" s="189"/>
      <c r="AF707" s="189"/>
    </row>
    <row r="708" spans="1:32" ht="14.25" customHeight="1" x14ac:dyDescent="0.35">
      <c r="A708" s="137"/>
      <c r="K708" s="189"/>
      <c r="R708" s="189"/>
      <c r="Y708" s="189"/>
      <c r="AF708" s="189"/>
    </row>
    <row r="709" spans="1:32" ht="14.25" customHeight="1" x14ac:dyDescent="0.35">
      <c r="A709" s="137"/>
      <c r="K709" s="189"/>
      <c r="R709" s="189"/>
      <c r="Y709" s="189"/>
      <c r="AF709" s="189"/>
    </row>
    <row r="710" spans="1:32" ht="14.25" customHeight="1" x14ac:dyDescent="0.35">
      <c r="A710" s="137"/>
      <c r="K710" s="189"/>
      <c r="R710" s="189"/>
      <c r="Y710" s="189"/>
      <c r="AF710" s="189"/>
    </row>
    <row r="711" spans="1:32" ht="14.25" customHeight="1" x14ac:dyDescent="0.35">
      <c r="A711" s="137"/>
      <c r="K711" s="189"/>
      <c r="R711" s="189"/>
      <c r="Y711" s="189"/>
      <c r="AF711" s="189"/>
    </row>
    <row r="712" spans="1:32" ht="14.25" customHeight="1" x14ac:dyDescent="0.35">
      <c r="A712" s="137"/>
      <c r="K712" s="189"/>
      <c r="R712" s="189"/>
      <c r="Y712" s="189"/>
      <c r="AF712" s="189"/>
    </row>
    <row r="713" spans="1:32" ht="14.25" customHeight="1" x14ac:dyDescent="0.35">
      <c r="A713" s="137"/>
      <c r="K713" s="189"/>
      <c r="R713" s="189"/>
      <c r="Y713" s="189"/>
      <c r="AF713" s="189"/>
    </row>
    <row r="714" spans="1:32" ht="14.25" customHeight="1" x14ac:dyDescent="0.35">
      <c r="A714" s="137"/>
      <c r="K714" s="189"/>
      <c r="R714" s="189"/>
      <c r="Y714" s="189"/>
      <c r="AF714" s="189"/>
    </row>
    <row r="715" spans="1:32" ht="14.25" customHeight="1" x14ac:dyDescent="0.35">
      <c r="A715" s="137"/>
      <c r="K715" s="189"/>
      <c r="R715" s="189"/>
      <c r="Y715" s="189"/>
      <c r="AF715" s="189"/>
    </row>
    <row r="716" spans="1:32" ht="14.25" customHeight="1" x14ac:dyDescent="0.35">
      <c r="A716" s="137"/>
      <c r="K716" s="189"/>
      <c r="R716" s="189"/>
      <c r="Y716" s="189"/>
      <c r="AF716" s="189"/>
    </row>
    <row r="717" spans="1:32" ht="14.25" customHeight="1" x14ac:dyDescent="0.35">
      <c r="A717" s="137"/>
      <c r="K717" s="189"/>
      <c r="R717" s="189"/>
      <c r="Y717" s="189"/>
      <c r="AF717" s="189"/>
    </row>
    <row r="718" spans="1:32" ht="14.25" customHeight="1" x14ac:dyDescent="0.35">
      <c r="A718" s="137"/>
      <c r="K718" s="189"/>
      <c r="R718" s="189"/>
      <c r="Y718" s="189"/>
      <c r="AF718" s="189"/>
    </row>
    <row r="719" spans="1:32" ht="14.25" customHeight="1" x14ac:dyDescent="0.35">
      <c r="A719" s="137"/>
      <c r="K719" s="189"/>
      <c r="R719" s="189"/>
      <c r="Y719" s="189"/>
      <c r="AF719" s="189"/>
    </row>
    <row r="720" spans="1:32" ht="14.25" customHeight="1" x14ac:dyDescent="0.35">
      <c r="A720" s="137"/>
      <c r="K720" s="189"/>
      <c r="R720" s="189"/>
      <c r="Y720" s="189"/>
      <c r="AF720" s="189"/>
    </row>
    <row r="721" spans="1:32" ht="14.25" customHeight="1" x14ac:dyDescent="0.35">
      <c r="A721" s="137"/>
      <c r="K721" s="189"/>
      <c r="R721" s="189"/>
      <c r="Y721" s="189"/>
      <c r="AF721" s="189"/>
    </row>
    <row r="722" spans="1:32" ht="14.25" customHeight="1" x14ac:dyDescent="0.35">
      <c r="A722" s="137"/>
      <c r="K722" s="189"/>
      <c r="R722" s="189"/>
      <c r="Y722" s="189"/>
      <c r="AF722" s="189"/>
    </row>
    <row r="723" spans="1:32" ht="14.25" customHeight="1" x14ac:dyDescent="0.35">
      <c r="A723" s="137"/>
      <c r="K723" s="189"/>
      <c r="R723" s="189"/>
      <c r="Y723" s="189"/>
      <c r="AF723" s="189"/>
    </row>
    <row r="724" spans="1:32" ht="14.25" customHeight="1" x14ac:dyDescent="0.35">
      <c r="A724" s="137"/>
      <c r="K724" s="189"/>
      <c r="R724" s="189"/>
      <c r="Y724" s="189"/>
      <c r="AF724" s="189"/>
    </row>
    <row r="725" spans="1:32" ht="14.25" customHeight="1" x14ac:dyDescent="0.35">
      <c r="A725" s="137"/>
      <c r="K725" s="189"/>
      <c r="R725" s="189"/>
      <c r="Y725" s="189"/>
      <c r="AF725" s="189"/>
    </row>
    <row r="726" spans="1:32" ht="14.25" customHeight="1" x14ac:dyDescent="0.35">
      <c r="A726" s="137"/>
      <c r="K726" s="189"/>
      <c r="R726" s="189"/>
      <c r="Y726" s="189"/>
      <c r="AF726" s="189"/>
    </row>
    <row r="727" spans="1:32" ht="14.25" customHeight="1" x14ac:dyDescent="0.35">
      <c r="A727" s="137"/>
      <c r="K727" s="189"/>
      <c r="R727" s="189"/>
      <c r="Y727" s="189"/>
      <c r="AF727" s="189"/>
    </row>
    <row r="728" spans="1:32" ht="14.25" customHeight="1" x14ac:dyDescent="0.35">
      <c r="A728" s="137"/>
      <c r="K728" s="189"/>
      <c r="R728" s="189"/>
      <c r="Y728" s="189"/>
      <c r="AF728" s="189"/>
    </row>
    <row r="729" spans="1:32" ht="14.25" customHeight="1" x14ac:dyDescent="0.35">
      <c r="A729" s="137"/>
      <c r="K729" s="189"/>
      <c r="R729" s="189"/>
      <c r="Y729" s="189"/>
      <c r="AF729" s="189"/>
    </row>
    <row r="730" spans="1:32" ht="14.25" customHeight="1" x14ac:dyDescent="0.35">
      <c r="A730" s="137"/>
      <c r="K730" s="189"/>
      <c r="R730" s="189"/>
      <c r="Y730" s="189"/>
      <c r="AF730" s="189"/>
    </row>
    <row r="731" spans="1:32" ht="14.25" customHeight="1" x14ac:dyDescent="0.35">
      <c r="A731" s="137"/>
      <c r="K731" s="189"/>
      <c r="R731" s="189"/>
      <c r="Y731" s="189"/>
      <c r="AF731" s="189"/>
    </row>
    <row r="732" spans="1:32" ht="14.25" customHeight="1" x14ac:dyDescent="0.35">
      <c r="A732" s="137"/>
      <c r="K732" s="189"/>
      <c r="R732" s="189"/>
      <c r="Y732" s="189"/>
      <c r="AF732" s="189"/>
    </row>
    <row r="733" spans="1:32" ht="14.25" customHeight="1" x14ac:dyDescent="0.35">
      <c r="A733" s="137"/>
      <c r="K733" s="189"/>
      <c r="R733" s="189"/>
      <c r="Y733" s="189"/>
      <c r="AF733" s="189"/>
    </row>
    <row r="734" spans="1:32" ht="14.25" customHeight="1" x14ac:dyDescent="0.35">
      <c r="A734" s="137"/>
      <c r="K734" s="189"/>
      <c r="R734" s="189"/>
      <c r="Y734" s="189"/>
      <c r="AF734" s="189"/>
    </row>
    <row r="735" spans="1:32" ht="14.25" customHeight="1" x14ac:dyDescent="0.35">
      <c r="A735" s="137"/>
      <c r="K735" s="189"/>
      <c r="R735" s="189"/>
      <c r="Y735" s="189"/>
      <c r="AF735" s="189"/>
    </row>
    <row r="736" spans="1:32" ht="14.25" customHeight="1" x14ac:dyDescent="0.35">
      <c r="A736" s="137"/>
      <c r="K736" s="189"/>
      <c r="R736" s="189"/>
      <c r="Y736" s="189"/>
      <c r="AF736" s="189"/>
    </row>
    <row r="737" spans="1:32" ht="14.25" customHeight="1" x14ac:dyDescent="0.35">
      <c r="A737" s="137"/>
      <c r="K737" s="189"/>
      <c r="R737" s="189"/>
      <c r="Y737" s="189"/>
      <c r="AF737" s="189"/>
    </row>
    <row r="738" spans="1:32" ht="14.25" customHeight="1" x14ac:dyDescent="0.35">
      <c r="A738" s="137"/>
      <c r="K738" s="189"/>
      <c r="R738" s="189"/>
      <c r="Y738" s="189"/>
      <c r="AF738" s="189"/>
    </row>
    <row r="739" spans="1:32" ht="14.25" customHeight="1" x14ac:dyDescent="0.35">
      <c r="A739" s="137"/>
      <c r="K739" s="189"/>
      <c r="R739" s="189"/>
      <c r="Y739" s="189"/>
      <c r="AF739" s="189"/>
    </row>
    <row r="740" spans="1:32" ht="14.25" customHeight="1" x14ac:dyDescent="0.35">
      <c r="A740" s="137"/>
      <c r="K740" s="189"/>
      <c r="R740" s="189"/>
      <c r="Y740" s="189"/>
      <c r="AF740" s="189"/>
    </row>
    <row r="741" spans="1:32" ht="14.25" customHeight="1" x14ac:dyDescent="0.35">
      <c r="A741" s="137"/>
      <c r="K741" s="189"/>
      <c r="R741" s="189"/>
      <c r="Y741" s="189"/>
      <c r="AF741" s="189"/>
    </row>
    <row r="742" spans="1:32" ht="14.25" customHeight="1" x14ac:dyDescent="0.35">
      <c r="A742" s="137"/>
      <c r="K742" s="189"/>
      <c r="R742" s="189"/>
      <c r="Y742" s="189"/>
      <c r="AF742" s="189"/>
    </row>
    <row r="743" spans="1:32" ht="14.25" customHeight="1" x14ac:dyDescent="0.35">
      <c r="A743" s="137"/>
      <c r="K743" s="189"/>
      <c r="R743" s="189"/>
      <c r="Y743" s="189"/>
      <c r="AF743" s="189"/>
    </row>
    <row r="744" spans="1:32" ht="14.25" customHeight="1" x14ac:dyDescent="0.35">
      <c r="A744" s="137"/>
      <c r="K744" s="189"/>
      <c r="R744" s="189"/>
      <c r="Y744" s="189"/>
      <c r="AF744" s="189"/>
    </row>
    <row r="745" spans="1:32" ht="14.25" customHeight="1" x14ac:dyDescent="0.35">
      <c r="A745" s="137"/>
      <c r="K745" s="189"/>
      <c r="R745" s="189"/>
      <c r="Y745" s="189"/>
      <c r="AF745" s="189"/>
    </row>
    <row r="746" spans="1:32" ht="14.25" customHeight="1" x14ac:dyDescent="0.35">
      <c r="A746" s="137"/>
      <c r="K746" s="189"/>
      <c r="R746" s="189"/>
      <c r="Y746" s="189"/>
      <c r="AF746" s="189"/>
    </row>
    <row r="747" spans="1:32" ht="14.25" customHeight="1" x14ac:dyDescent="0.35">
      <c r="A747" s="137"/>
      <c r="K747" s="189"/>
      <c r="R747" s="189"/>
      <c r="Y747" s="189"/>
      <c r="AF747" s="189"/>
    </row>
    <row r="748" spans="1:32" ht="14.25" customHeight="1" x14ac:dyDescent="0.35">
      <c r="A748" s="137"/>
      <c r="K748" s="189"/>
      <c r="R748" s="189"/>
      <c r="Y748" s="189"/>
      <c r="AF748" s="189"/>
    </row>
    <row r="749" spans="1:32" ht="14.25" customHeight="1" x14ac:dyDescent="0.35">
      <c r="A749" s="137"/>
      <c r="K749" s="189"/>
      <c r="R749" s="189"/>
      <c r="Y749" s="189"/>
      <c r="AF749" s="189"/>
    </row>
    <row r="750" spans="1:32" ht="14.25" customHeight="1" x14ac:dyDescent="0.35">
      <c r="A750" s="137"/>
      <c r="K750" s="189"/>
      <c r="R750" s="189"/>
      <c r="Y750" s="189"/>
      <c r="AF750" s="189"/>
    </row>
    <row r="751" spans="1:32" ht="14.25" customHeight="1" x14ac:dyDescent="0.35">
      <c r="A751" s="137"/>
      <c r="K751" s="189"/>
      <c r="R751" s="189"/>
      <c r="Y751" s="189"/>
      <c r="AF751" s="189"/>
    </row>
    <row r="752" spans="1:32" ht="14.25" customHeight="1" x14ac:dyDescent="0.35">
      <c r="A752" s="137"/>
      <c r="K752" s="189"/>
      <c r="R752" s="189"/>
      <c r="Y752" s="189"/>
      <c r="AF752" s="189"/>
    </row>
    <row r="753" spans="1:32" ht="14.25" customHeight="1" x14ac:dyDescent="0.35">
      <c r="A753" s="137"/>
      <c r="K753" s="189"/>
      <c r="R753" s="189"/>
      <c r="Y753" s="189"/>
      <c r="AF753" s="189"/>
    </row>
    <row r="754" spans="1:32" ht="14.25" customHeight="1" x14ac:dyDescent="0.35">
      <c r="A754" s="137"/>
      <c r="K754" s="189"/>
      <c r="R754" s="189"/>
      <c r="Y754" s="189"/>
      <c r="AF754" s="189"/>
    </row>
    <row r="755" spans="1:32" ht="14.25" customHeight="1" x14ac:dyDescent="0.35">
      <c r="A755" s="137"/>
      <c r="K755" s="189"/>
      <c r="R755" s="189"/>
      <c r="Y755" s="189"/>
      <c r="AF755" s="189"/>
    </row>
    <row r="756" spans="1:32" ht="14.25" customHeight="1" x14ac:dyDescent="0.35">
      <c r="A756" s="137"/>
      <c r="K756" s="189"/>
      <c r="R756" s="189"/>
      <c r="Y756" s="189"/>
      <c r="AF756" s="189"/>
    </row>
    <row r="757" spans="1:32" ht="14.25" customHeight="1" x14ac:dyDescent="0.35">
      <c r="A757" s="137"/>
      <c r="K757" s="189"/>
      <c r="R757" s="189"/>
      <c r="Y757" s="189"/>
      <c r="AF757" s="189"/>
    </row>
    <row r="758" spans="1:32" ht="14.25" customHeight="1" x14ac:dyDescent="0.35">
      <c r="A758" s="137"/>
      <c r="K758" s="189"/>
      <c r="R758" s="189"/>
      <c r="Y758" s="189"/>
      <c r="AF758" s="189"/>
    </row>
    <row r="759" spans="1:32" ht="14.25" customHeight="1" x14ac:dyDescent="0.35">
      <c r="A759" s="137"/>
      <c r="K759" s="189"/>
      <c r="R759" s="189"/>
      <c r="Y759" s="189"/>
      <c r="AF759" s="189"/>
    </row>
    <row r="760" spans="1:32" ht="14.25" customHeight="1" x14ac:dyDescent="0.35">
      <c r="A760" s="137"/>
      <c r="K760" s="189"/>
      <c r="R760" s="189"/>
      <c r="Y760" s="189"/>
      <c r="AF760" s="189"/>
    </row>
    <row r="761" spans="1:32" ht="14.25" customHeight="1" x14ac:dyDescent="0.35">
      <c r="A761" s="137"/>
      <c r="K761" s="189"/>
      <c r="R761" s="189"/>
      <c r="Y761" s="189"/>
      <c r="AF761" s="189"/>
    </row>
    <row r="762" spans="1:32" ht="14.25" customHeight="1" x14ac:dyDescent="0.35">
      <c r="A762" s="137"/>
      <c r="K762" s="189"/>
      <c r="R762" s="189"/>
      <c r="Y762" s="189"/>
      <c r="AF762" s="189"/>
    </row>
    <row r="763" spans="1:32" ht="14.25" customHeight="1" x14ac:dyDescent="0.35">
      <c r="A763" s="137"/>
      <c r="K763" s="189"/>
      <c r="R763" s="189"/>
      <c r="Y763" s="189"/>
      <c r="AF763" s="189"/>
    </row>
    <row r="764" spans="1:32" ht="14.25" customHeight="1" x14ac:dyDescent="0.35">
      <c r="A764" s="137"/>
      <c r="K764" s="189"/>
      <c r="R764" s="189"/>
      <c r="Y764" s="189"/>
      <c r="AF764" s="189"/>
    </row>
    <row r="765" spans="1:32" ht="14.25" customHeight="1" x14ac:dyDescent="0.35">
      <c r="A765" s="137"/>
      <c r="K765" s="189"/>
      <c r="R765" s="189"/>
      <c r="Y765" s="189"/>
      <c r="AF765" s="189"/>
    </row>
    <row r="766" spans="1:32" ht="14.25" customHeight="1" x14ac:dyDescent="0.35">
      <c r="A766" s="137"/>
      <c r="K766" s="189"/>
      <c r="R766" s="189"/>
      <c r="Y766" s="189"/>
      <c r="AF766" s="189"/>
    </row>
    <row r="767" spans="1:32" ht="14.25" customHeight="1" x14ac:dyDescent="0.35">
      <c r="A767" s="137"/>
      <c r="K767" s="189"/>
      <c r="R767" s="189"/>
      <c r="Y767" s="189"/>
      <c r="AF767" s="189"/>
    </row>
    <row r="768" spans="1:32" ht="14.25" customHeight="1" x14ac:dyDescent="0.35">
      <c r="A768" s="137"/>
      <c r="K768" s="189"/>
      <c r="R768" s="189"/>
      <c r="Y768" s="189"/>
      <c r="AF768" s="189"/>
    </row>
    <row r="769" spans="1:32" ht="14.25" customHeight="1" x14ac:dyDescent="0.35">
      <c r="A769" s="137"/>
      <c r="K769" s="189"/>
      <c r="R769" s="189"/>
      <c r="Y769" s="189"/>
      <c r="AF769" s="189"/>
    </row>
    <row r="770" spans="1:32" ht="14.25" customHeight="1" x14ac:dyDescent="0.35">
      <c r="A770" s="137"/>
      <c r="K770" s="189"/>
      <c r="R770" s="189"/>
      <c r="Y770" s="189"/>
      <c r="AF770" s="189"/>
    </row>
    <row r="771" spans="1:32" ht="14.25" customHeight="1" x14ac:dyDescent="0.35">
      <c r="A771" s="137"/>
      <c r="K771" s="189"/>
      <c r="R771" s="189"/>
      <c r="Y771" s="189"/>
      <c r="AF771" s="189"/>
    </row>
    <row r="772" spans="1:32" ht="14.25" customHeight="1" x14ac:dyDescent="0.35">
      <c r="A772" s="137"/>
      <c r="K772" s="189"/>
      <c r="R772" s="189"/>
      <c r="Y772" s="189"/>
      <c r="AF772" s="189"/>
    </row>
    <row r="773" spans="1:32" ht="14.25" customHeight="1" x14ac:dyDescent="0.35">
      <c r="A773" s="137"/>
      <c r="K773" s="189"/>
      <c r="R773" s="189"/>
      <c r="Y773" s="189"/>
      <c r="AF773" s="189"/>
    </row>
    <row r="774" spans="1:32" ht="14.25" customHeight="1" x14ac:dyDescent="0.35">
      <c r="A774" s="137"/>
      <c r="K774" s="189"/>
      <c r="R774" s="189"/>
      <c r="Y774" s="189"/>
      <c r="AF774" s="189"/>
    </row>
    <row r="775" spans="1:32" ht="14.25" customHeight="1" x14ac:dyDescent="0.35">
      <c r="A775" s="137"/>
      <c r="K775" s="189"/>
      <c r="R775" s="189"/>
      <c r="Y775" s="189"/>
      <c r="AF775" s="189"/>
    </row>
    <row r="776" spans="1:32" ht="14.25" customHeight="1" x14ac:dyDescent="0.35">
      <c r="A776" s="137"/>
      <c r="K776" s="189"/>
      <c r="R776" s="189"/>
      <c r="Y776" s="189"/>
      <c r="AF776" s="189"/>
    </row>
    <row r="777" spans="1:32" ht="14.25" customHeight="1" x14ac:dyDescent="0.35">
      <c r="A777" s="137"/>
      <c r="K777" s="189"/>
      <c r="R777" s="189"/>
      <c r="Y777" s="189"/>
      <c r="AF777" s="189"/>
    </row>
    <row r="778" spans="1:32" ht="14.25" customHeight="1" x14ac:dyDescent="0.35">
      <c r="A778" s="137"/>
      <c r="K778" s="189"/>
      <c r="R778" s="189"/>
      <c r="Y778" s="189"/>
      <c r="AF778" s="189"/>
    </row>
    <row r="779" spans="1:32" ht="14.25" customHeight="1" x14ac:dyDescent="0.35">
      <c r="A779" s="137"/>
      <c r="K779" s="189"/>
      <c r="R779" s="189"/>
      <c r="Y779" s="189"/>
      <c r="AF779" s="189"/>
    </row>
    <row r="780" spans="1:32" ht="14.25" customHeight="1" x14ac:dyDescent="0.35">
      <c r="A780" s="137"/>
      <c r="K780" s="189"/>
      <c r="R780" s="189"/>
      <c r="Y780" s="189"/>
      <c r="AF780" s="189"/>
    </row>
    <row r="781" spans="1:32" ht="14.25" customHeight="1" x14ac:dyDescent="0.35">
      <c r="A781" s="137"/>
      <c r="K781" s="189"/>
      <c r="R781" s="189"/>
      <c r="Y781" s="189"/>
      <c r="AF781" s="189"/>
    </row>
    <row r="782" spans="1:32" ht="14.25" customHeight="1" x14ac:dyDescent="0.35">
      <c r="A782" s="137"/>
      <c r="K782" s="189"/>
      <c r="R782" s="189"/>
      <c r="Y782" s="189"/>
      <c r="AF782" s="189"/>
    </row>
    <row r="783" spans="1:32" ht="14.25" customHeight="1" x14ac:dyDescent="0.35">
      <c r="A783" s="137"/>
      <c r="K783" s="189"/>
      <c r="R783" s="189"/>
      <c r="Y783" s="189"/>
      <c r="AF783" s="189"/>
    </row>
    <row r="784" spans="1:32" ht="14.25" customHeight="1" x14ac:dyDescent="0.35">
      <c r="A784" s="137"/>
      <c r="K784" s="189"/>
      <c r="R784" s="189"/>
      <c r="Y784" s="189"/>
      <c r="AF784" s="189"/>
    </row>
    <row r="785" spans="1:32" ht="14.25" customHeight="1" x14ac:dyDescent="0.35">
      <c r="A785" s="137"/>
      <c r="K785" s="189"/>
      <c r="R785" s="189"/>
      <c r="Y785" s="189"/>
      <c r="AF785" s="189"/>
    </row>
    <row r="786" spans="1:32" ht="14.25" customHeight="1" x14ac:dyDescent="0.35">
      <c r="A786" s="137"/>
      <c r="K786" s="189"/>
      <c r="R786" s="189"/>
      <c r="Y786" s="189"/>
      <c r="AF786" s="189"/>
    </row>
    <row r="787" spans="1:32" ht="14.25" customHeight="1" x14ac:dyDescent="0.35">
      <c r="A787" s="137"/>
      <c r="K787" s="189"/>
      <c r="R787" s="189"/>
      <c r="Y787" s="189"/>
      <c r="AF787" s="189"/>
    </row>
    <row r="788" spans="1:32" ht="14.25" customHeight="1" x14ac:dyDescent="0.35">
      <c r="A788" s="137"/>
      <c r="K788" s="189"/>
      <c r="R788" s="189"/>
      <c r="Y788" s="189"/>
      <c r="AF788" s="189"/>
    </row>
    <row r="789" spans="1:32" ht="14.25" customHeight="1" x14ac:dyDescent="0.35">
      <c r="A789" s="137"/>
      <c r="K789" s="189"/>
      <c r="R789" s="189"/>
      <c r="Y789" s="189"/>
      <c r="AF789" s="189"/>
    </row>
    <row r="790" spans="1:32" ht="14.25" customHeight="1" x14ac:dyDescent="0.35">
      <c r="A790" s="137"/>
      <c r="K790" s="189"/>
      <c r="R790" s="189"/>
      <c r="Y790" s="189"/>
      <c r="AF790" s="189"/>
    </row>
    <row r="791" spans="1:32" ht="14.25" customHeight="1" x14ac:dyDescent="0.35">
      <c r="A791" s="137"/>
      <c r="K791" s="189"/>
      <c r="R791" s="189"/>
      <c r="Y791" s="189"/>
      <c r="AF791" s="189"/>
    </row>
    <row r="792" spans="1:32" ht="14.25" customHeight="1" x14ac:dyDescent="0.35">
      <c r="A792" s="137"/>
      <c r="K792" s="189"/>
      <c r="R792" s="189"/>
      <c r="Y792" s="189"/>
      <c r="AF792" s="189"/>
    </row>
    <row r="793" spans="1:32" ht="14.25" customHeight="1" x14ac:dyDescent="0.35">
      <c r="A793" s="137"/>
      <c r="K793" s="189"/>
      <c r="R793" s="189"/>
      <c r="Y793" s="189"/>
      <c r="AF793" s="189"/>
    </row>
    <row r="794" spans="1:32" ht="14.25" customHeight="1" x14ac:dyDescent="0.35">
      <c r="A794" s="137"/>
      <c r="K794" s="189"/>
      <c r="R794" s="189"/>
      <c r="Y794" s="189"/>
      <c r="AF794" s="189"/>
    </row>
    <row r="795" spans="1:32" ht="14.25" customHeight="1" x14ac:dyDescent="0.35">
      <c r="A795" s="137"/>
      <c r="K795" s="189"/>
      <c r="R795" s="189"/>
      <c r="Y795" s="189"/>
      <c r="AF795" s="189"/>
    </row>
    <row r="796" spans="1:32" ht="14.25" customHeight="1" x14ac:dyDescent="0.35">
      <c r="A796" s="137"/>
      <c r="K796" s="189"/>
      <c r="R796" s="189"/>
      <c r="Y796" s="189"/>
      <c r="AF796" s="189"/>
    </row>
    <row r="797" spans="1:32" ht="14.25" customHeight="1" x14ac:dyDescent="0.35">
      <c r="A797" s="137"/>
      <c r="K797" s="189"/>
      <c r="R797" s="189"/>
      <c r="Y797" s="189"/>
      <c r="AF797" s="189"/>
    </row>
    <row r="798" spans="1:32" ht="14.25" customHeight="1" x14ac:dyDescent="0.35">
      <c r="A798" s="137"/>
      <c r="K798" s="189"/>
      <c r="R798" s="189"/>
      <c r="Y798" s="189"/>
      <c r="AF798" s="189"/>
    </row>
    <row r="799" spans="1:32" ht="14.25" customHeight="1" x14ac:dyDescent="0.35">
      <c r="A799" s="137"/>
      <c r="K799" s="189"/>
      <c r="R799" s="189"/>
      <c r="Y799" s="189"/>
      <c r="AF799" s="189"/>
    </row>
    <row r="800" spans="1:32" ht="14.25" customHeight="1" x14ac:dyDescent="0.35">
      <c r="A800" s="137"/>
      <c r="K800" s="189"/>
      <c r="R800" s="189"/>
      <c r="Y800" s="189"/>
      <c r="AF800" s="189"/>
    </row>
    <row r="801" spans="1:32" ht="14.25" customHeight="1" x14ac:dyDescent="0.35">
      <c r="A801" s="137"/>
      <c r="K801" s="189"/>
      <c r="R801" s="189"/>
      <c r="Y801" s="189"/>
      <c r="AF801" s="189"/>
    </row>
    <row r="802" spans="1:32" ht="14.25" customHeight="1" x14ac:dyDescent="0.35">
      <c r="A802" s="137"/>
      <c r="K802" s="189"/>
      <c r="R802" s="189"/>
      <c r="Y802" s="189"/>
      <c r="AF802" s="189"/>
    </row>
    <row r="803" spans="1:32" ht="14.25" customHeight="1" x14ac:dyDescent="0.35">
      <c r="A803" s="137"/>
      <c r="K803" s="189"/>
      <c r="R803" s="189"/>
      <c r="Y803" s="189"/>
      <c r="AF803" s="189"/>
    </row>
    <row r="804" spans="1:32" ht="14.25" customHeight="1" x14ac:dyDescent="0.35">
      <c r="A804" s="137"/>
      <c r="K804" s="189"/>
      <c r="R804" s="189"/>
      <c r="Y804" s="189"/>
      <c r="AF804" s="189"/>
    </row>
    <row r="805" spans="1:32" ht="14.25" customHeight="1" x14ac:dyDescent="0.35">
      <c r="A805" s="137"/>
      <c r="K805" s="189"/>
      <c r="R805" s="189"/>
      <c r="Y805" s="189"/>
      <c r="AF805" s="189"/>
    </row>
    <row r="806" spans="1:32" ht="14.25" customHeight="1" x14ac:dyDescent="0.35">
      <c r="A806" s="137"/>
      <c r="K806" s="189"/>
      <c r="R806" s="189"/>
      <c r="Y806" s="189"/>
      <c r="AF806" s="189"/>
    </row>
    <row r="807" spans="1:32" ht="14.25" customHeight="1" x14ac:dyDescent="0.35">
      <c r="A807" s="137"/>
      <c r="K807" s="189"/>
      <c r="R807" s="189"/>
      <c r="Y807" s="189"/>
      <c r="AF807" s="189"/>
    </row>
    <row r="808" spans="1:32" ht="14.25" customHeight="1" x14ac:dyDescent="0.35">
      <c r="A808" s="137"/>
      <c r="K808" s="189"/>
      <c r="R808" s="189"/>
      <c r="Y808" s="189"/>
      <c r="AF808" s="189"/>
    </row>
    <row r="809" spans="1:32" ht="14.25" customHeight="1" x14ac:dyDescent="0.35">
      <c r="A809" s="137"/>
      <c r="K809" s="189"/>
      <c r="R809" s="189"/>
      <c r="Y809" s="189"/>
      <c r="AF809" s="189"/>
    </row>
    <row r="810" spans="1:32" ht="14.25" customHeight="1" x14ac:dyDescent="0.35">
      <c r="A810" s="137"/>
      <c r="K810" s="189"/>
      <c r="R810" s="189"/>
      <c r="Y810" s="189"/>
      <c r="AF810" s="189"/>
    </row>
    <row r="811" spans="1:32" ht="14.25" customHeight="1" x14ac:dyDescent="0.35">
      <c r="A811" s="137"/>
      <c r="K811" s="189"/>
      <c r="R811" s="189"/>
      <c r="Y811" s="189"/>
      <c r="AF811" s="189"/>
    </row>
    <row r="812" spans="1:32" ht="14.25" customHeight="1" x14ac:dyDescent="0.35">
      <c r="A812" s="137"/>
      <c r="K812" s="189"/>
      <c r="R812" s="189"/>
      <c r="Y812" s="189"/>
      <c r="AF812" s="189"/>
    </row>
    <row r="813" spans="1:32" ht="14.25" customHeight="1" x14ac:dyDescent="0.35">
      <c r="A813" s="137"/>
      <c r="K813" s="189"/>
      <c r="R813" s="189"/>
      <c r="Y813" s="189"/>
      <c r="AF813" s="189"/>
    </row>
    <row r="814" spans="1:32" ht="14.25" customHeight="1" x14ac:dyDescent="0.35">
      <c r="A814" s="137"/>
      <c r="K814" s="189"/>
      <c r="R814" s="189"/>
      <c r="Y814" s="189"/>
      <c r="AF814" s="189"/>
    </row>
    <row r="815" spans="1:32" ht="14.25" customHeight="1" x14ac:dyDescent="0.35">
      <c r="A815" s="137"/>
      <c r="K815" s="189"/>
      <c r="R815" s="189"/>
      <c r="Y815" s="189"/>
      <c r="AF815" s="189"/>
    </row>
    <row r="816" spans="1:32" ht="14.25" customHeight="1" x14ac:dyDescent="0.35">
      <c r="A816" s="137"/>
      <c r="K816" s="189"/>
      <c r="R816" s="189"/>
      <c r="Y816" s="189"/>
      <c r="AF816" s="189"/>
    </row>
    <row r="817" spans="1:32" ht="14.25" customHeight="1" x14ac:dyDescent="0.35">
      <c r="A817" s="137"/>
      <c r="K817" s="189"/>
      <c r="R817" s="189"/>
      <c r="Y817" s="189"/>
      <c r="AF817" s="189"/>
    </row>
    <row r="818" spans="1:32" ht="14.25" customHeight="1" x14ac:dyDescent="0.35">
      <c r="A818" s="137"/>
      <c r="K818" s="189"/>
      <c r="R818" s="189"/>
      <c r="Y818" s="189"/>
      <c r="AF818" s="189"/>
    </row>
    <row r="819" spans="1:32" ht="14.25" customHeight="1" x14ac:dyDescent="0.35">
      <c r="A819" s="137"/>
      <c r="K819" s="189"/>
      <c r="R819" s="189"/>
      <c r="Y819" s="189"/>
      <c r="AF819" s="189"/>
    </row>
    <row r="820" spans="1:32" ht="14.25" customHeight="1" x14ac:dyDescent="0.35">
      <c r="A820" s="137"/>
      <c r="K820" s="189"/>
      <c r="R820" s="189"/>
      <c r="Y820" s="189"/>
      <c r="AF820" s="189"/>
    </row>
    <row r="821" spans="1:32" ht="14.25" customHeight="1" x14ac:dyDescent="0.35">
      <c r="A821" s="137"/>
      <c r="K821" s="189"/>
      <c r="R821" s="189"/>
      <c r="Y821" s="189"/>
      <c r="AF821" s="189"/>
    </row>
    <row r="822" spans="1:32" ht="14.25" customHeight="1" x14ac:dyDescent="0.35">
      <c r="A822" s="137"/>
      <c r="K822" s="189"/>
      <c r="R822" s="189"/>
      <c r="Y822" s="189"/>
      <c r="AF822" s="189"/>
    </row>
    <row r="823" spans="1:32" ht="14.25" customHeight="1" x14ac:dyDescent="0.35">
      <c r="A823" s="137"/>
      <c r="K823" s="189"/>
      <c r="R823" s="189"/>
      <c r="Y823" s="189"/>
      <c r="AF823" s="189"/>
    </row>
    <row r="824" spans="1:32" ht="14.25" customHeight="1" x14ac:dyDescent="0.35">
      <c r="A824" s="137"/>
      <c r="K824" s="189"/>
      <c r="R824" s="189"/>
      <c r="Y824" s="189"/>
      <c r="AF824" s="189"/>
    </row>
    <row r="825" spans="1:32" ht="14.25" customHeight="1" x14ac:dyDescent="0.35">
      <c r="A825" s="137"/>
      <c r="K825" s="189"/>
      <c r="R825" s="189"/>
      <c r="Y825" s="189"/>
      <c r="AF825" s="189"/>
    </row>
    <row r="826" spans="1:32" ht="14.25" customHeight="1" x14ac:dyDescent="0.35">
      <c r="A826" s="137"/>
      <c r="K826" s="189"/>
      <c r="R826" s="189"/>
      <c r="Y826" s="189"/>
      <c r="AF826" s="189"/>
    </row>
    <row r="827" spans="1:32" ht="14.25" customHeight="1" x14ac:dyDescent="0.35">
      <c r="A827" s="137"/>
      <c r="K827" s="189"/>
      <c r="R827" s="189"/>
      <c r="Y827" s="189"/>
      <c r="AF827" s="189"/>
    </row>
    <row r="828" spans="1:32" ht="14.25" customHeight="1" x14ac:dyDescent="0.35">
      <c r="A828" s="137"/>
      <c r="K828" s="189"/>
      <c r="R828" s="189"/>
      <c r="Y828" s="189"/>
      <c r="AF828" s="189"/>
    </row>
    <row r="829" spans="1:32" ht="14.25" customHeight="1" x14ac:dyDescent="0.35">
      <c r="A829" s="137"/>
      <c r="K829" s="189"/>
      <c r="R829" s="189"/>
      <c r="Y829" s="189"/>
      <c r="AF829" s="189"/>
    </row>
    <row r="830" spans="1:32" ht="14.25" customHeight="1" x14ac:dyDescent="0.35">
      <c r="A830" s="137"/>
      <c r="K830" s="189"/>
      <c r="R830" s="189"/>
      <c r="Y830" s="189"/>
      <c r="AF830" s="189"/>
    </row>
    <row r="831" spans="1:32" ht="14.25" customHeight="1" x14ac:dyDescent="0.35">
      <c r="A831" s="137"/>
      <c r="K831" s="189"/>
      <c r="R831" s="189"/>
      <c r="Y831" s="189"/>
      <c r="AF831" s="189"/>
    </row>
    <row r="832" spans="1:32" ht="14.25" customHeight="1" x14ac:dyDescent="0.35">
      <c r="A832" s="137"/>
      <c r="K832" s="189"/>
      <c r="R832" s="189"/>
      <c r="Y832" s="189"/>
      <c r="AF832" s="189"/>
    </row>
    <row r="833" spans="1:32" ht="14.25" customHeight="1" x14ac:dyDescent="0.35">
      <c r="A833" s="137"/>
      <c r="K833" s="189"/>
      <c r="R833" s="189"/>
      <c r="Y833" s="189"/>
      <c r="AF833" s="189"/>
    </row>
    <row r="834" spans="1:32" ht="14.25" customHeight="1" x14ac:dyDescent="0.35">
      <c r="A834" s="137"/>
      <c r="K834" s="189"/>
      <c r="R834" s="189"/>
      <c r="Y834" s="189"/>
      <c r="AF834" s="189"/>
    </row>
    <row r="835" spans="1:32" ht="14.25" customHeight="1" x14ac:dyDescent="0.35">
      <c r="A835" s="137"/>
      <c r="K835" s="189"/>
      <c r="R835" s="189"/>
      <c r="Y835" s="189"/>
      <c r="AF835" s="189"/>
    </row>
    <row r="836" spans="1:32" ht="14.25" customHeight="1" x14ac:dyDescent="0.35">
      <c r="A836" s="137"/>
      <c r="K836" s="189"/>
      <c r="R836" s="189"/>
      <c r="Y836" s="189"/>
      <c r="AF836" s="189"/>
    </row>
    <row r="837" spans="1:32" ht="14.25" customHeight="1" x14ac:dyDescent="0.35">
      <c r="A837" s="137"/>
      <c r="K837" s="189"/>
      <c r="R837" s="189"/>
      <c r="Y837" s="189"/>
      <c r="AF837" s="189"/>
    </row>
    <row r="838" spans="1:32" ht="14.25" customHeight="1" x14ac:dyDescent="0.35">
      <c r="A838" s="137"/>
      <c r="K838" s="189"/>
      <c r="R838" s="189"/>
      <c r="Y838" s="189"/>
      <c r="AF838" s="189"/>
    </row>
    <row r="839" spans="1:32" ht="14.25" customHeight="1" x14ac:dyDescent="0.35">
      <c r="A839" s="137"/>
      <c r="K839" s="189"/>
      <c r="R839" s="189"/>
      <c r="Y839" s="189"/>
      <c r="AF839" s="189"/>
    </row>
    <row r="840" spans="1:32" ht="14.25" customHeight="1" x14ac:dyDescent="0.35">
      <c r="A840" s="137"/>
      <c r="K840" s="189"/>
      <c r="R840" s="189"/>
      <c r="Y840" s="189"/>
      <c r="AF840" s="189"/>
    </row>
    <row r="841" spans="1:32" ht="14.25" customHeight="1" x14ac:dyDescent="0.35">
      <c r="A841" s="137"/>
      <c r="K841" s="189"/>
      <c r="R841" s="189"/>
      <c r="Y841" s="189"/>
      <c r="AF841" s="189"/>
    </row>
    <row r="842" spans="1:32" ht="14.25" customHeight="1" x14ac:dyDescent="0.35">
      <c r="A842" s="137"/>
      <c r="K842" s="189"/>
      <c r="R842" s="189"/>
      <c r="Y842" s="189"/>
      <c r="AF842" s="189"/>
    </row>
    <row r="843" spans="1:32" ht="14.25" customHeight="1" x14ac:dyDescent="0.35">
      <c r="A843" s="137"/>
      <c r="K843" s="189"/>
      <c r="R843" s="189"/>
      <c r="Y843" s="189"/>
      <c r="AF843" s="189"/>
    </row>
    <row r="844" spans="1:32" ht="14.25" customHeight="1" x14ac:dyDescent="0.35">
      <c r="A844" s="137"/>
      <c r="K844" s="189"/>
      <c r="R844" s="189"/>
      <c r="Y844" s="189"/>
      <c r="AF844" s="189"/>
    </row>
    <row r="845" spans="1:32" ht="14.25" customHeight="1" x14ac:dyDescent="0.35">
      <c r="A845" s="137"/>
      <c r="K845" s="189"/>
      <c r="R845" s="189"/>
      <c r="Y845" s="189"/>
      <c r="AF845" s="189"/>
    </row>
    <row r="846" spans="1:32" ht="14.25" customHeight="1" x14ac:dyDescent="0.35">
      <c r="A846" s="137"/>
      <c r="K846" s="189"/>
      <c r="R846" s="189"/>
      <c r="Y846" s="189"/>
      <c r="AF846" s="189"/>
    </row>
    <row r="847" spans="1:32" ht="14.25" customHeight="1" x14ac:dyDescent="0.35">
      <c r="A847" s="137"/>
      <c r="K847" s="189"/>
      <c r="R847" s="189"/>
      <c r="Y847" s="189"/>
      <c r="AF847" s="189"/>
    </row>
    <row r="848" spans="1:32" ht="14.25" customHeight="1" x14ac:dyDescent="0.35">
      <c r="A848" s="137"/>
      <c r="K848" s="189"/>
      <c r="R848" s="189"/>
      <c r="Y848" s="189"/>
      <c r="AF848" s="189"/>
    </row>
    <row r="849" spans="1:32" ht="14.25" customHeight="1" x14ac:dyDescent="0.35">
      <c r="A849" s="137"/>
      <c r="K849" s="189"/>
      <c r="R849" s="189"/>
      <c r="Y849" s="189"/>
      <c r="AF849" s="189"/>
    </row>
    <row r="850" spans="1:32" ht="14.25" customHeight="1" x14ac:dyDescent="0.35">
      <c r="A850" s="137"/>
      <c r="K850" s="189"/>
      <c r="R850" s="189"/>
      <c r="Y850" s="189"/>
      <c r="AF850" s="189"/>
    </row>
    <row r="851" spans="1:32" ht="14.25" customHeight="1" x14ac:dyDescent="0.35">
      <c r="A851" s="137"/>
      <c r="K851" s="189"/>
      <c r="R851" s="189"/>
      <c r="Y851" s="189"/>
      <c r="AF851" s="189"/>
    </row>
    <row r="852" spans="1:32" ht="14.25" customHeight="1" x14ac:dyDescent="0.35">
      <c r="A852" s="137"/>
      <c r="K852" s="189"/>
      <c r="R852" s="189"/>
      <c r="Y852" s="189"/>
      <c r="AF852" s="189"/>
    </row>
    <row r="853" spans="1:32" ht="14.25" customHeight="1" x14ac:dyDescent="0.35">
      <c r="A853" s="137"/>
      <c r="K853" s="189"/>
      <c r="R853" s="189"/>
      <c r="Y853" s="189"/>
      <c r="AF853" s="189"/>
    </row>
    <row r="854" spans="1:32" ht="14.25" customHeight="1" x14ac:dyDescent="0.35">
      <c r="A854" s="137"/>
      <c r="K854" s="189"/>
      <c r="R854" s="189"/>
      <c r="Y854" s="189"/>
      <c r="AF854" s="189"/>
    </row>
    <row r="855" spans="1:32" ht="14.25" customHeight="1" x14ac:dyDescent="0.35">
      <c r="A855" s="137"/>
      <c r="K855" s="189"/>
      <c r="R855" s="189"/>
      <c r="Y855" s="189"/>
      <c r="AF855" s="189"/>
    </row>
    <row r="856" spans="1:32" ht="14.25" customHeight="1" x14ac:dyDescent="0.35">
      <c r="A856" s="137"/>
      <c r="K856" s="189"/>
      <c r="R856" s="189"/>
      <c r="Y856" s="189"/>
      <c r="AF856" s="189"/>
    </row>
    <row r="857" spans="1:32" ht="14.25" customHeight="1" x14ac:dyDescent="0.35">
      <c r="A857" s="137"/>
      <c r="K857" s="189"/>
      <c r="R857" s="189"/>
      <c r="Y857" s="189"/>
      <c r="AF857" s="189"/>
    </row>
    <row r="858" spans="1:32" ht="14.25" customHeight="1" x14ac:dyDescent="0.35">
      <c r="A858" s="137"/>
      <c r="K858" s="189"/>
      <c r="R858" s="189"/>
      <c r="Y858" s="189"/>
      <c r="AF858" s="189"/>
    </row>
    <row r="859" spans="1:32" ht="14.25" customHeight="1" x14ac:dyDescent="0.35">
      <c r="A859" s="137"/>
      <c r="K859" s="189"/>
      <c r="R859" s="189"/>
      <c r="Y859" s="189"/>
      <c r="AF859" s="189"/>
    </row>
    <row r="860" spans="1:32" ht="14.25" customHeight="1" x14ac:dyDescent="0.35">
      <c r="A860" s="137"/>
      <c r="K860" s="189"/>
      <c r="R860" s="189"/>
      <c r="Y860" s="189"/>
      <c r="AF860" s="189"/>
    </row>
    <row r="861" spans="1:32" ht="14.25" customHeight="1" x14ac:dyDescent="0.35">
      <c r="A861" s="137"/>
      <c r="K861" s="189"/>
      <c r="R861" s="189"/>
      <c r="Y861" s="189"/>
      <c r="AF861" s="189"/>
    </row>
    <row r="862" spans="1:32" ht="14.25" customHeight="1" x14ac:dyDescent="0.35">
      <c r="A862" s="137"/>
      <c r="K862" s="189"/>
      <c r="R862" s="189"/>
      <c r="Y862" s="189"/>
      <c r="AF862" s="189"/>
    </row>
    <row r="863" spans="1:32" ht="14.25" customHeight="1" x14ac:dyDescent="0.35">
      <c r="A863" s="137"/>
      <c r="K863" s="189"/>
      <c r="R863" s="189"/>
      <c r="Y863" s="189"/>
      <c r="AF863" s="189"/>
    </row>
    <row r="864" spans="1:32" ht="14.25" customHeight="1" x14ac:dyDescent="0.35">
      <c r="A864" s="137"/>
      <c r="K864" s="189"/>
      <c r="R864" s="189"/>
      <c r="Y864" s="189"/>
      <c r="AF864" s="189"/>
    </row>
    <row r="865" spans="1:32" ht="14.25" customHeight="1" x14ac:dyDescent="0.35">
      <c r="A865" s="137"/>
      <c r="K865" s="189"/>
      <c r="R865" s="189"/>
      <c r="Y865" s="189"/>
      <c r="AF865" s="189"/>
    </row>
    <row r="866" spans="1:32" ht="14.25" customHeight="1" x14ac:dyDescent="0.35">
      <c r="A866" s="137"/>
      <c r="K866" s="189"/>
      <c r="R866" s="189"/>
      <c r="Y866" s="189"/>
      <c r="AF866" s="189"/>
    </row>
    <row r="867" spans="1:32" ht="14.25" customHeight="1" x14ac:dyDescent="0.35">
      <c r="A867" s="137"/>
      <c r="K867" s="189"/>
      <c r="R867" s="189"/>
      <c r="Y867" s="189"/>
      <c r="AF867" s="189"/>
    </row>
    <row r="868" spans="1:32" ht="14.25" customHeight="1" x14ac:dyDescent="0.35">
      <c r="A868" s="137"/>
      <c r="K868" s="189"/>
      <c r="R868" s="189"/>
      <c r="Y868" s="189"/>
      <c r="AF868" s="189"/>
    </row>
    <row r="869" spans="1:32" ht="14.25" customHeight="1" x14ac:dyDescent="0.35">
      <c r="A869" s="137"/>
      <c r="K869" s="189"/>
      <c r="R869" s="189"/>
      <c r="Y869" s="189"/>
      <c r="AF869" s="189"/>
    </row>
    <row r="870" spans="1:32" ht="14.25" customHeight="1" x14ac:dyDescent="0.35">
      <c r="A870" s="137"/>
      <c r="K870" s="189"/>
      <c r="R870" s="189"/>
      <c r="Y870" s="189"/>
      <c r="AF870" s="189"/>
    </row>
    <row r="871" spans="1:32" ht="14.25" customHeight="1" x14ac:dyDescent="0.35">
      <c r="A871" s="137"/>
      <c r="K871" s="189"/>
      <c r="R871" s="189"/>
      <c r="Y871" s="189"/>
      <c r="AF871" s="189"/>
    </row>
    <row r="872" spans="1:32" ht="14.25" customHeight="1" x14ac:dyDescent="0.35">
      <c r="A872" s="137"/>
      <c r="K872" s="189"/>
      <c r="R872" s="189"/>
      <c r="Y872" s="189"/>
      <c r="AF872" s="189"/>
    </row>
    <row r="873" spans="1:32" ht="14.25" customHeight="1" x14ac:dyDescent="0.35">
      <c r="A873" s="137"/>
      <c r="K873" s="189"/>
      <c r="R873" s="189"/>
      <c r="Y873" s="189"/>
      <c r="AF873" s="189"/>
    </row>
    <row r="874" spans="1:32" ht="14.25" customHeight="1" x14ac:dyDescent="0.35">
      <c r="A874" s="137"/>
      <c r="K874" s="189"/>
      <c r="R874" s="189"/>
      <c r="Y874" s="189"/>
      <c r="AF874" s="189"/>
    </row>
    <row r="875" spans="1:32" ht="14.25" customHeight="1" x14ac:dyDescent="0.35">
      <c r="A875" s="137"/>
      <c r="K875" s="189"/>
      <c r="R875" s="189"/>
      <c r="Y875" s="189"/>
      <c r="AF875" s="189"/>
    </row>
    <row r="876" spans="1:32" ht="14.25" customHeight="1" x14ac:dyDescent="0.35">
      <c r="A876" s="137"/>
      <c r="K876" s="189"/>
      <c r="R876" s="189"/>
      <c r="Y876" s="189"/>
      <c r="AF876" s="189"/>
    </row>
    <row r="877" spans="1:32" ht="14.25" customHeight="1" x14ac:dyDescent="0.35">
      <c r="A877" s="137"/>
      <c r="K877" s="189"/>
      <c r="R877" s="189"/>
      <c r="Y877" s="189"/>
      <c r="AF877" s="189"/>
    </row>
    <row r="878" spans="1:32" ht="14.25" customHeight="1" x14ac:dyDescent="0.35">
      <c r="A878" s="137"/>
      <c r="K878" s="189"/>
      <c r="R878" s="189"/>
      <c r="Y878" s="189"/>
      <c r="AF878" s="189"/>
    </row>
    <row r="879" spans="1:32" ht="14.25" customHeight="1" x14ac:dyDescent="0.35">
      <c r="A879" s="137"/>
      <c r="K879" s="189"/>
      <c r="R879" s="189"/>
      <c r="Y879" s="189"/>
      <c r="AF879" s="189"/>
    </row>
    <row r="880" spans="1:32" ht="14.25" customHeight="1" x14ac:dyDescent="0.35">
      <c r="A880" s="137"/>
      <c r="K880" s="189"/>
      <c r="R880" s="189"/>
      <c r="Y880" s="189"/>
      <c r="AF880" s="189"/>
    </row>
    <row r="881" spans="1:32" ht="14.25" customHeight="1" x14ac:dyDescent="0.35">
      <c r="A881" s="137"/>
      <c r="K881" s="189"/>
      <c r="R881" s="189"/>
      <c r="Y881" s="189"/>
      <c r="AF881" s="189"/>
    </row>
    <row r="882" spans="1:32" ht="14.25" customHeight="1" x14ac:dyDescent="0.35">
      <c r="A882" s="137"/>
      <c r="K882" s="189"/>
      <c r="R882" s="189"/>
      <c r="Y882" s="189"/>
      <c r="AF882" s="189"/>
    </row>
    <row r="883" spans="1:32" ht="14.25" customHeight="1" x14ac:dyDescent="0.35">
      <c r="A883" s="137"/>
      <c r="K883" s="189"/>
      <c r="R883" s="189"/>
      <c r="Y883" s="189"/>
      <c r="AF883" s="189"/>
    </row>
    <row r="884" spans="1:32" ht="14.25" customHeight="1" x14ac:dyDescent="0.35">
      <c r="A884" s="137"/>
      <c r="K884" s="189"/>
      <c r="R884" s="189"/>
      <c r="Y884" s="189"/>
      <c r="AF884" s="189"/>
    </row>
    <row r="885" spans="1:32" ht="14.25" customHeight="1" x14ac:dyDescent="0.35">
      <c r="A885" s="137"/>
      <c r="K885" s="189"/>
      <c r="R885" s="189"/>
      <c r="Y885" s="189"/>
      <c r="AF885" s="189"/>
    </row>
    <row r="886" spans="1:32" ht="14.25" customHeight="1" x14ac:dyDescent="0.35">
      <c r="A886" s="137"/>
      <c r="K886" s="189"/>
      <c r="R886" s="189"/>
      <c r="Y886" s="189"/>
      <c r="AF886" s="189"/>
    </row>
    <row r="887" spans="1:32" ht="14.25" customHeight="1" x14ac:dyDescent="0.35">
      <c r="A887" s="137"/>
      <c r="K887" s="189"/>
      <c r="R887" s="189"/>
      <c r="Y887" s="189"/>
      <c r="AF887" s="189"/>
    </row>
    <row r="888" spans="1:32" ht="14.25" customHeight="1" x14ac:dyDescent="0.35">
      <c r="A888" s="137"/>
      <c r="K888" s="189"/>
      <c r="R888" s="189"/>
      <c r="Y888" s="189"/>
      <c r="AF888" s="189"/>
    </row>
    <row r="889" spans="1:32" ht="14.25" customHeight="1" x14ac:dyDescent="0.35">
      <c r="A889" s="137"/>
      <c r="K889" s="189"/>
      <c r="R889" s="189"/>
      <c r="Y889" s="189"/>
      <c r="AF889" s="189"/>
    </row>
    <row r="890" spans="1:32" ht="14.25" customHeight="1" x14ac:dyDescent="0.35">
      <c r="A890" s="137"/>
      <c r="K890" s="189"/>
      <c r="R890" s="189"/>
      <c r="Y890" s="189"/>
      <c r="AF890" s="189"/>
    </row>
    <row r="891" spans="1:32" ht="14.25" customHeight="1" x14ac:dyDescent="0.35">
      <c r="A891" s="137"/>
      <c r="K891" s="189"/>
      <c r="R891" s="189"/>
      <c r="Y891" s="189"/>
      <c r="AF891" s="189"/>
    </row>
    <row r="892" spans="1:32" ht="14.25" customHeight="1" x14ac:dyDescent="0.35">
      <c r="A892" s="137"/>
      <c r="K892" s="189"/>
      <c r="R892" s="189"/>
      <c r="Y892" s="189"/>
      <c r="AF892" s="189"/>
    </row>
    <row r="893" spans="1:32" ht="14.25" customHeight="1" x14ac:dyDescent="0.35">
      <c r="A893" s="137"/>
      <c r="K893" s="189"/>
      <c r="R893" s="189"/>
      <c r="Y893" s="189"/>
      <c r="AF893" s="189"/>
    </row>
    <row r="894" spans="1:32" ht="14.25" customHeight="1" x14ac:dyDescent="0.35">
      <c r="A894" s="137"/>
      <c r="K894" s="189"/>
      <c r="R894" s="189"/>
      <c r="Y894" s="189"/>
      <c r="AF894" s="189"/>
    </row>
    <row r="895" spans="1:32" ht="14.25" customHeight="1" x14ac:dyDescent="0.35">
      <c r="A895" s="137"/>
      <c r="K895" s="189"/>
      <c r="R895" s="189"/>
      <c r="Y895" s="189"/>
      <c r="AF895" s="189"/>
    </row>
    <row r="896" spans="1:32" ht="14.25" customHeight="1" x14ac:dyDescent="0.35">
      <c r="A896" s="137"/>
      <c r="K896" s="189"/>
      <c r="R896" s="189"/>
      <c r="Y896" s="189"/>
      <c r="AF896" s="189"/>
    </row>
    <row r="897" spans="1:32" ht="14.25" customHeight="1" x14ac:dyDescent="0.35">
      <c r="A897" s="137"/>
      <c r="K897" s="189"/>
      <c r="R897" s="189"/>
      <c r="Y897" s="189"/>
      <c r="AF897" s="189"/>
    </row>
    <row r="898" spans="1:32" ht="14.25" customHeight="1" x14ac:dyDescent="0.35">
      <c r="A898" s="137"/>
      <c r="K898" s="189"/>
      <c r="R898" s="189"/>
      <c r="Y898" s="189"/>
      <c r="AF898" s="189"/>
    </row>
    <row r="899" spans="1:32" ht="14.25" customHeight="1" x14ac:dyDescent="0.35">
      <c r="A899" s="137"/>
      <c r="K899" s="189"/>
      <c r="R899" s="189"/>
      <c r="Y899" s="189"/>
      <c r="AF899" s="189"/>
    </row>
    <row r="900" spans="1:32" ht="14.25" customHeight="1" x14ac:dyDescent="0.35">
      <c r="A900" s="137"/>
      <c r="K900" s="189"/>
      <c r="R900" s="189"/>
      <c r="Y900" s="189"/>
      <c r="AF900" s="189"/>
    </row>
    <row r="901" spans="1:32" ht="14.25" customHeight="1" x14ac:dyDescent="0.35">
      <c r="A901" s="137"/>
      <c r="K901" s="189"/>
      <c r="R901" s="189"/>
      <c r="Y901" s="189"/>
      <c r="AF901" s="189"/>
    </row>
    <row r="902" spans="1:32" ht="14.25" customHeight="1" x14ac:dyDescent="0.35">
      <c r="A902" s="137"/>
      <c r="K902" s="189"/>
      <c r="R902" s="189"/>
      <c r="Y902" s="189"/>
      <c r="AF902" s="189"/>
    </row>
    <row r="903" spans="1:32" ht="14.25" customHeight="1" x14ac:dyDescent="0.35">
      <c r="A903" s="137"/>
      <c r="K903" s="189"/>
      <c r="R903" s="189"/>
      <c r="Y903" s="189"/>
      <c r="AF903" s="189"/>
    </row>
    <row r="904" spans="1:32" ht="14.25" customHeight="1" x14ac:dyDescent="0.35">
      <c r="A904" s="137"/>
      <c r="K904" s="189"/>
      <c r="R904" s="189"/>
      <c r="Y904" s="189"/>
      <c r="AF904" s="189"/>
    </row>
    <row r="905" spans="1:32" ht="14.25" customHeight="1" x14ac:dyDescent="0.35">
      <c r="A905" s="137"/>
      <c r="K905" s="189"/>
      <c r="R905" s="189"/>
      <c r="Y905" s="189"/>
      <c r="AF905" s="189"/>
    </row>
    <row r="906" spans="1:32" ht="14.25" customHeight="1" x14ac:dyDescent="0.35">
      <c r="A906" s="137"/>
      <c r="K906" s="189"/>
      <c r="R906" s="189"/>
      <c r="Y906" s="189"/>
      <c r="AF906" s="189"/>
    </row>
    <row r="907" spans="1:32" ht="14.25" customHeight="1" x14ac:dyDescent="0.35">
      <c r="A907" s="137"/>
      <c r="K907" s="189"/>
      <c r="R907" s="189"/>
      <c r="Y907" s="189"/>
      <c r="AF907" s="189"/>
    </row>
    <row r="908" spans="1:32" ht="14.25" customHeight="1" x14ac:dyDescent="0.35">
      <c r="A908" s="137"/>
      <c r="K908" s="189"/>
      <c r="R908" s="189"/>
      <c r="Y908" s="189"/>
      <c r="AF908" s="189"/>
    </row>
    <row r="909" spans="1:32" ht="14.25" customHeight="1" x14ac:dyDescent="0.35">
      <c r="A909" s="137"/>
      <c r="K909" s="189"/>
      <c r="R909" s="189"/>
      <c r="Y909" s="189"/>
      <c r="AF909" s="189"/>
    </row>
    <row r="910" spans="1:32" ht="14.25" customHeight="1" x14ac:dyDescent="0.35">
      <c r="A910" s="137"/>
      <c r="K910" s="189"/>
      <c r="R910" s="189"/>
      <c r="Y910" s="189"/>
      <c r="AF910" s="189"/>
    </row>
    <row r="911" spans="1:32" ht="14.25" customHeight="1" x14ac:dyDescent="0.35">
      <c r="A911" s="137"/>
      <c r="K911" s="189"/>
      <c r="R911" s="189"/>
      <c r="Y911" s="189"/>
      <c r="AF911" s="189"/>
    </row>
    <row r="912" spans="1:32" ht="14.25" customHeight="1" x14ac:dyDescent="0.35">
      <c r="A912" s="137"/>
      <c r="K912" s="189"/>
      <c r="R912" s="189"/>
      <c r="Y912" s="189"/>
      <c r="AF912" s="189"/>
    </row>
    <row r="913" spans="1:32" ht="14.25" customHeight="1" x14ac:dyDescent="0.35">
      <c r="A913" s="137"/>
      <c r="K913" s="189"/>
      <c r="R913" s="189"/>
      <c r="Y913" s="189"/>
      <c r="AF913" s="189"/>
    </row>
    <row r="914" spans="1:32" ht="14.25" customHeight="1" x14ac:dyDescent="0.35">
      <c r="A914" s="137"/>
      <c r="K914" s="189"/>
      <c r="R914" s="189"/>
      <c r="Y914" s="189"/>
      <c r="AF914" s="189"/>
    </row>
    <row r="915" spans="1:32" ht="14.25" customHeight="1" x14ac:dyDescent="0.35">
      <c r="A915" s="137"/>
      <c r="K915" s="189"/>
      <c r="R915" s="189"/>
      <c r="Y915" s="189"/>
      <c r="AF915" s="189"/>
    </row>
    <row r="916" spans="1:32" ht="14.25" customHeight="1" x14ac:dyDescent="0.35">
      <c r="A916" s="137"/>
      <c r="K916" s="189"/>
      <c r="R916" s="189"/>
      <c r="Y916" s="189"/>
      <c r="AF916" s="189"/>
    </row>
    <row r="917" spans="1:32" ht="14.25" customHeight="1" x14ac:dyDescent="0.35">
      <c r="A917" s="137"/>
      <c r="K917" s="189"/>
      <c r="R917" s="189"/>
      <c r="Y917" s="189"/>
      <c r="AF917" s="189"/>
    </row>
    <row r="918" spans="1:32" ht="14.25" customHeight="1" x14ac:dyDescent="0.35">
      <c r="A918" s="137"/>
      <c r="K918" s="189"/>
      <c r="R918" s="189"/>
      <c r="Y918" s="189"/>
      <c r="AF918" s="189"/>
    </row>
    <row r="919" spans="1:32" ht="14.25" customHeight="1" x14ac:dyDescent="0.35">
      <c r="A919" s="137"/>
      <c r="K919" s="189"/>
      <c r="R919" s="189"/>
      <c r="Y919" s="189"/>
      <c r="AF919" s="189"/>
    </row>
    <row r="920" spans="1:32" ht="14.25" customHeight="1" x14ac:dyDescent="0.35">
      <c r="A920" s="137"/>
      <c r="K920" s="189"/>
      <c r="R920" s="189"/>
      <c r="Y920" s="189"/>
      <c r="AF920" s="189"/>
    </row>
    <row r="921" spans="1:32" ht="14.25" customHeight="1" x14ac:dyDescent="0.35">
      <c r="A921" s="137"/>
      <c r="K921" s="189"/>
      <c r="R921" s="189"/>
      <c r="Y921" s="189"/>
      <c r="AF921" s="189"/>
    </row>
    <row r="922" spans="1:32" ht="14.25" customHeight="1" x14ac:dyDescent="0.35">
      <c r="A922" s="137"/>
      <c r="K922" s="189"/>
      <c r="R922" s="189"/>
      <c r="Y922" s="189"/>
      <c r="AF922" s="189"/>
    </row>
    <row r="923" spans="1:32" ht="14.25" customHeight="1" x14ac:dyDescent="0.35">
      <c r="A923" s="137"/>
      <c r="K923" s="189"/>
      <c r="R923" s="189"/>
      <c r="Y923" s="189"/>
      <c r="AF923" s="189"/>
    </row>
    <row r="924" spans="1:32" ht="14.25" customHeight="1" x14ac:dyDescent="0.35">
      <c r="A924" s="137"/>
      <c r="K924" s="189"/>
      <c r="R924" s="189"/>
      <c r="Y924" s="189"/>
      <c r="AF924" s="189"/>
    </row>
    <row r="925" spans="1:32" ht="14.25" customHeight="1" x14ac:dyDescent="0.35">
      <c r="A925" s="137"/>
      <c r="K925" s="189"/>
      <c r="R925" s="189"/>
      <c r="Y925" s="189"/>
      <c r="AF925" s="189"/>
    </row>
    <row r="926" spans="1:32" ht="14.25" customHeight="1" x14ac:dyDescent="0.35">
      <c r="A926" s="137"/>
      <c r="K926" s="189"/>
      <c r="R926" s="189"/>
      <c r="Y926" s="189"/>
      <c r="AF926" s="189"/>
    </row>
    <row r="927" spans="1:32" ht="14.25" customHeight="1" x14ac:dyDescent="0.35">
      <c r="A927" s="137"/>
      <c r="K927" s="189"/>
      <c r="R927" s="189"/>
      <c r="Y927" s="189"/>
      <c r="AF927" s="189"/>
    </row>
    <row r="928" spans="1:32" ht="14.25" customHeight="1" x14ac:dyDescent="0.35">
      <c r="A928" s="137"/>
      <c r="K928" s="189"/>
      <c r="R928" s="189"/>
      <c r="Y928" s="189"/>
      <c r="AF928" s="189"/>
    </row>
    <row r="929" spans="1:32" ht="14.25" customHeight="1" x14ac:dyDescent="0.35">
      <c r="A929" s="137"/>
      <c r="K929" s="189"/>
      <c r="R929" s="189"/>
      <c r="Y929" s="189"/>
      <c r="AF929" s="189"/>
    </row>
    <row r="930" spans="1:32" ht="14.25" customHeight="1" x14ac:dyDescent="0.35">
      <c r="A930" s="137"/>
      <c r="K930" s="189"/>
      <c r="R930" s="189"/>
      <c r="Y930" s="189"/>
      <c r="AF930" s="189"/>
    </row>
    <row r="931" spans="1:32" ht="14.25" customHeight="1" x14ac:dyDescent="0.35">
      <c r="A931" s="137"/>
      <c r="K931" s="189"/>
      <c r="R931" s="189"/>
      <c r="Y931" s="189"/>
      <c r="AF931" s="189"/>
    </row>
    <row r="932" spans="1:32" ht="14.25" customHeight="1" x14ac:dyDescent="0.35">
      <c r="A932" s="137"/>
      <c r="K932" s="189"/>
      <c r="R932" s="189"/>
      <c r="Y932" s="189"/>
      <c r="AF932" s="189"/>
    </row>
    <row r="933" spans="1:32" ht="14.25" customHeight="1" x14ac:dyDescent="0.35">
      <c r="A933" s="137"/>
      <c r="K933" s="189"/>
      <c r="R933" s="189"/>
      <c r="Y933" s="189"/>
      <c r="AF933" s="189"/>
    </row>
    <row r="934" spans="1:32" ht="14.25" customHeight="1" x14ac:dyDescent="0.35">
      <c r="A934" s="137"/>
      <c r="K934" s="189"/>
      <c r="R934" s="189"/>
      <c r="Y934" s="189"/>
      <c r="AF934" s="189"/>
    </row>
    <row r="935" spans="1:32" ht="14.25" customHeight="1" x14ac:dyDescent="0.35">
      <c r="A935" s="137"/>
      <c r="K935" s="189"/>
      <c r="R935" s="189"/>
      <c r="Y935" s="189"/>
      <c r="AF935" s="189"/>
    </row>
    <row r="936" spans="1:32" ht="14.25" customHeight="1" x14ac:dyDescent="0.35">
      <c r="A936" s="137"/>
      <c r="K936" s="189"/>
      <c r="R936" s="189"/>
      <c r="Y936" s="189"/>
      <c r="AF936" s="189"/>
    </row>
    <row r="937" spans="1:32" ht="14.25" customHeight="1" x14ac:dyDescent="0.35">
      <c r="A937" s="137"/>
      <c r="K937" s="189"/>
      <c r="R937" s="189"/>
      <c r="Y937" s="189"/>
      <c r="AF937" s="189"/>
    </row>
    <row r="938" spans="1:32" ht="14.25" customHeight="1" x14ac:dyDescent="0.35">
      <c r="A938" s="137"/>
      <c r="K938" s="189"/>
      <c r="R938" s="189"/>
      <c r="Y938" s="189"/>
      <c r="AF938" s="189"/>
    </row>
    <row r="939" spans="1:32" ht="14.25" customHeight="1" x14ac:dyDescent="0.35">
      <c r="A939" s="137"/>
      <c r="K939" s="189"/>
      <c r="R939" s="189"/>
      <c r="Y939" s="189"/>
      <c r="AF939" s="189"/>
    </row>
    <row r="940" spans="1:32" ht="14.25" customHeight="1" x14ac:dyDescent="0.35">
      <c r="A940" s="137"/>
      <c r="K940" s="189"/>
      <c r="R940" s="189"/>
      <c r="Y940" s="189"/>
      <c r="AF940" s="189"/>
    </row>
    <row r="941" spans="1:32" ht="14.25" customHeight="1" x14ac:dyDescent="0.35">
      <c r="A941" s="137"/>
      <c r="K941" s="189"/>
      <c r="R941" s="189"/>
      <c r="Y941" s="189"/>
      <c r="AF941" s="189"/>
    </row>
    <row r="942" spans="1:32" ht="14.25" customHeight="1" x14ac:dyDescent="0.35">
      <c r="A942" s="137"/>
      <c r="K942" s="189"/>
      <c r="R942" s="189"/>
      <c r="Y942" s="189"/>
      <c r="AF942" s="189"/>
    </row>
    <row r="943" spans="1:32" ht="14.25" customHeight="1" x14ac:dyDescent="0.35">
      <c r="A943" s="137"/>
      <c r="K943" s="189"/>
      <c r="R943" s="189"/>
      <c r="Y943" s="189"/>
      <c r="AF943" s="189"/>
    </row>
    <row r="944" spans="1:32" ht="14.25" customHeight="1" x14ac:dyDescent="0.35">
      <c r="A944" s="137"/>
      <c r="K944" s="189"/>
      <c r="R944" s="189"/>
      <c r="Y944" s="189"/>
      <c r="AF944" s="189"/>
    </row>
    <row r="945" spans="1:32" ht="14.25" customHeight="1" x14ac:dyDescent="0.35">
      <c r="A945" s="137"/>
      <c r="K945" s="189"/>
      <c r="R945" s="189"/>
      <c r="Y945" s="189"/>
      <c r="AF945" s="189"/>
    </row>
    <row r="946" spans="1:32" ht="14.25" customHeight="1" x14ac:dyDescent="0.35">
      <c r="A946" s="137"/>
      <c r="K946" s="189"/>
      <c r="R946" s="189"/>
      <c r="Y946" s="189"/>
      <c r="AF946" s="189"/>
    </row>
    <row r="947" spans="1:32" ht="14.25" customHeight="1" x14ac:dyDescent="0.35">
      <c r="A947" s="137"/>
      <c r="K947" s="189"/>
      <c r="R947" s="189"/>
      <c r="Y947" s="189"/>
      <c r="AF947" s="189"/>
    </row>
    <row r="948" spans="1:32" ht="14.25" customHeight="1" x14ac:dyDescent="0.35">
      <c r="A948" s="137"/>
      <c r="K948" s="189"/>
      <c r="R948" s="189"/>
      <c r="Y948" s="189"/>
      <c r="AF948" s="189"/>
    </row>
    <row r="949" spans="1:32" ht="14.25" customHeight="1" x14ac:dyDescent="0.35">
      <c r="A949" s="137"/>
      <c r="K949" s="189"/>
      <c r="R949" s="189"/>
      <c r="Y949" s="189"/>
      <c r="AF949" s="189"/>
    </row>
    <row r="950" spans="1:32" ht="14.25" customHeight="1" x14ac:dyDescent="0.35">
      <c r="A950" s="137"/>
      <c r="K950" s="189"/>
      <c r="R950" s="189"/>
      <c r="Y950" s="189"/>
      <c r="AF950" s="189"/>
    </row>
    <row r="951" spans="1:32" ht="14.25" customHeight="1" x14ac:dyDescent="0.35">
      <c r="A951" s="137"/>
      <c r="K951" s="189"/>
      <c r="R951" s="189"/>
      <c r="Y951" s="189"/>
      <c r="AF951" s="189"/>
    </row>
    <row r="952" spans="1:32" ht="14.25" customHeight="1" x14ac:dyDescent="0.35">
      <c r="A952" s="137"/>
      <c r="K952" s="189"/>
      <c r="R952" s="189"/>
      <c r="Y952" s="189"/>
      <c r="AF952" s="189"/>
    </row>
    <row r="953" spans="1:32" ht="14.25" customHeight="1" x14ac:dyDescent="0.35">
      <c r="A953" s="137"/>
      <c r="K953" s="189"/>
      <c r="R953" s="189"/>
      <c r="Y953" s="189"/>
      <c r="AF953" s="189"/>
    </row>
    <row r="954" spans="1:32" ht="14.25" customHeight="1" x14ac:dyDescent="0.35">
      <c r="A954" s="137"/>
      <c r="K954" s="189"/>
      <c r="R954" s="189"/>
      <c r="Y954" s="189"/>
      <c r="AF954" s="189"/>
    </row>
    <row r="955" spans="1:32" ht="14.25" customHeight="1" x14ac:dyDescent="0.35">
      <c r="A955" s="137"/>
      <c r="K955" s="189"/>
      <c r="R955" s="189"/>
      <c r="Y955" s="189"/>
      <c r="AF955" s="189"/>
    </row>
    <row r="956" spans="1:32" ht="14.25" customHeight="1" x14ac:dyDescent="0.35">
      <c r="A956" s="137"/>
      <c r="K956" s="189"/>
      <c r="R956" s="189"/>
      <c r="Y956" s="189"/>
      <c r="AF956" s="189"/>
    </row>
    <row r="957" spans="1:32" ht="14.25" customHeight="1" x14ac:dyDescent="0.35">
      <c r="A957" s="137"/>
      <c r="K957" s="189"/>
      <c r="R957" s="189"/>
      <c r="Y957" s="189"/>
      <c r="AF957" s="189"/>
    </row>
    <row r="958" spans="1:32" ht="14.25" customHeight="1" x14ac:dyDescent="0.35">
      <c r="A958" s="137"/>
      <c r="K958" s="189"/>
      <c r="R958" s="189"/>
      <c r="Y958" s="189"/>
      <c r="AF958" s="189"/>
    </row>
    <row r="959" spans="1:32" ht="14.25" customHeight="1" x14ac:dyDescent="0.35">
      <c r="A959" s="137"/>
      <c r="K959" s="189"/>
      <c r="R959" s="189"/>
      <c r="Y959" s="189"/>
      <c r="AF959" s="189"/>
    </row>
    <row r="960" spans="1:32" ht="14.25" customHeight="1" x14ac:dyDescent="0.35">
      <c r="A960" s="137"/>
      <c r="K960" s="189"/>
      <c r="R960" s="189"/>
      <c r="Y960" s="189"/>
      <c r="AF960" s="189"/>
    </row>
    <row r="961" spans="1:32" ht="14.25" customHeight="1" x14ac:dyDescent="0.35">
      <c r="A961" s="137"/>
      <c r="K961" s="189"/>
      <c r="R961" s="189"/>
      <c r="Y961" s="189"/>
      <c r="AF961" s="189"/>
    </row>
    <row r="962" spans="1:32" ht="14.25" customHeight="1" x14ac:dyDescent="0.35">
      <c r="A962" s="137"/>
      <c r="K962" s="189"/>
      <c r="R962" s="189"/>
      <c r="Y962" s="189"/>
      <c r="AF962" s="189"/>
    </row>
    <row r="963" spans="1:32" ht="14.25" customHeight="1" x14ac:dyDescent="0.35">
      <c r="A963" s="137"/>
      <c r="K963" s="189"/>
      <c r="R963" s="189"/>
      <c r="Y963" s="189"/>
      <c r="AF963" s="189"/>
    </row>
    <row r="964" spans="1:32" ht="14.25" customHeight="1" x14ac:dyDescent="0.35">
      <c r="A964" s="137"/>
      <c r="K964" s="189"/>
      <c r="R964" s="189"/>
      <c r="Y964" s="189"/>
      <c r="AF964" s="189"/>
    </row>
    <row r="965" spans="1:32" ht="14.25" customHeight="1" x14ac:dyDescent="0.35">
      <c r="A965" s="137"/>
      <c r="K965" s="189"/>
      <c r="R965" s="189"/>
      <c r="Y965" s="189"/>
      <c r="AF965" s="189"/>
    </row>
    <row r="966" spans="1:32" ht="14.25" customHeight="1" x14ac:dyDescent="0.35">
      <c r="A966" s="137"/>
      <c r="K966" s="189"/>
      <c r="R966" s="189"/>
      <c r="Y966" s="189"/>
      <c r="AF966" s="189"/>
    </row>
    <row r="967" spans="1:32" ht="14.25" customHeight="1" x14ac:dyDescent="0.35">
      <c r="A967" s="137"/>
      <c r="K967" s="189"/>
      <c r="R967" s="189"/>
      <c r="Y967" s="189"/>
      <c r="AF967" s="189"/>
    </row>
    <row r="968" spans="1:32" ht="14.25" customHeight="1" x14ac:dyDescent="0.35">
      <c r="A968" s="137"/>
      <c r="K968" s="189"/>
      <c r="R968" s="189"/>
      <c r="Y968" s="189"/>
      <c r="AF968" s="189"/>
    </row>
    <row r="969" spans="1:32" ht="14.25" customHeight="1" x14ac:dyDescent="0.35">
      <c r="A969" s="137"/>
      <c r="K969" s="189"/>
      <c r="R969" s="189"/>
      <c r="Y969" s="189"/>
      <c r="AF969" s="189"/>
    </row>
    <row r="970" spans="1:32" ht="14.25" customHeight="1" x14ac:dyDescent="0.35">
      <c r="A970" s="137"/>
      <c r="K970" s="189"/>
      <c r="R970" s="189"/>
      <c r="Y970" s="189"/>
      <c r="AF970" s="189"/>
    </row>
    <row r="971" spans="1:32" ht="14.25" customHeight="1" x14ac:dyDescent="0.35">
      <c r="A971" s="137"/>
      <c r="K971" s="189"/>
      <c r="R971" s="189"/>
      <c r="Y971" s="189"/>
      <c r="AF971" s="189"/>
    </row>
    <row r="972" spans="1:32" ht="14.25" customHeight="1" x14ac:dyDescent="0.35">
      <c r="A972" s="137"/>
      <c r="K972" s="189"/>
      <c r="R972" s="189"/>
      <c r="Y972" s="189"/>
      <c r="AF972" s="189"/>
    </row>
    <row r="973" spans="1:32" ht="14.25" customHeight="1" x14ac:dyDescent="0.35">
      <c r="A973" s="137"/>
      <c r="K973" s="189"/>
      <c r="R973" s="189"/>
      <c r="Y973" s="189"/>
      <c r="AF973" s="189"/>
    </row>
    <row r="974" spans="1:32" ht="14.25" customHeight="1" x14ac:dyDescent="0.35">
      <c r="A974" s="137"/>
      <c r="K974" s="189"/>
      <c r="R974" s="189"/>
      <c r="Y974" s="189"/>
      <c r="AF974" s="189"/>
    </row>
    <row r="975" spans="1:32" ht="14.25" customHeight="1" x14ac:dyDescent="0.35">
      <c r="A975" s="137"/>
      <c r="K975" s="189"/>
      <c r="R975" s="189"/>
      <c r="Y975" s="189"/>
      <c r="AF975" s="189"/>
    </row>
    <row r="976" spans="1:32" ht="14.25" customHeight="1" x14ac:dyDescent="0.35">
      <c r="A976" s="137"/>
      <c r="K976" s="189"/>
      <c r="R976" s="189"/>
      <c r="Y976" s="189"/>
      <c r="AF976" s="189"/>
    </row>
    <row r="977" spans="1:32" ht="14.25" customHeight="1" x14ac:dyDescent="0.35">
      <c r="A977" s="137"/>
      <c r="K977" s="189"/>
      <c r="R977" s="189"/>
      <c r="Y977" s="189"/>
      <c r="AF977" s="189"/>
    </row>
    <row r="978" spans="1:32" ht="14.25" customHeight="1" x14ac:dyDescent="0.35">
      <c r="A978" s="137"/>
      <c r="K978" s="189"/>
      <c r="R978" s="189"/>
      <c r="Y978" s="189"/>
      <c r="AF978" s="189"/>
    </row>
    <row r="979" spans="1:32" ht="14.25" customHeight="1" x14ac:dyDescent="0.35">
      <c r="A979" s="137"/>
      <c r="K979" s="189"/>
      <c r="R979" s="189"/>
      <c r="Y979" s="189"/>
      <c r="AF979" s="189"/>
    </row>
    <row r="980" spans="1:32" ht="14.25" customHeight="1" x14ac:dyDescent="0.35">
      <c r="A980" s="137"/>
      <c r="K980" s="189"/>
      <c r="R980" s="189"/>
      <c r="Y980" s="189"/>
      <c r="AF980" s="189"/>
    </row>
    <row r="981" spans="1:32" ht="14.25" customHeight="1" x14ac:dyDescent="0.35">
      <c r="A981" s="137"/>
      <c r="K981" s="189"/>
      <c r="R981" s="189"/>
      <c r="Y981" s="189"/>
      <c r="AF981" s="189"/>
    </row>
    <row r="982" spans="1:32" ht="14.25" customHeight="1" x14ac:dyDescent="0.35">
      <c r="A982" s="137"/>
      <c r="K982" s="189"/>
      <c r="R982" s="189"/>
      <c r="Y982" s="189"/>
      <c r="AF982" s="189"/>
    </row>
    <row r="983" spans="1:32" ht="14.25" customHeight="1" x14ac:dyDescent="0.35">
      <c r="A983" s="137"/>
      <c r="K983" s="189"/>
      <c r="R983" s="189"/>
      <c r="Y983" s="189"/>
      <c r="AF983" s="189"/>
    </row>
    <row r="984" spans="1:32" ht="14.25" customHeight="1" x14ac:dyDescent="0.35">
      <c r="A984" s="137"/>
      <c r="K984" s="189"/>
      <c r="R984" s="189"/>
      <c r="Y984" s="189"/>
      <c r="AF984" s="189"/>
    </row>
    <row r="985" spans="1:32" ht="14.25" customHeight="1" x14ac:dyDescent="0.35">
      <c r="A985" s="137"/>
      <c r="K985" s="189"/>
      <c r="R985" s="189"/>
      <c r="Y985" s="189"/>
      <c r="AF985" s="189"/>
    </row>
    <row r="986" spans="1:32" ht="14.25" customHeight="1" x14ac:dyDescent="0.35">
      <c r="A986" s="137"/>
      <c r="K986" s="189"/>
      <c r="R986" s="189"/>
      <c r="Y986" s="189"/>
      <c r="AF986" s="189"/>
    </row>
    <row r="987" spans="1:32" ht="14.25" customHeight="1" x14ac:dyDescent="0.35">
      <c r="A987" s="137"/>
      <c r="K987" s="189"/>
      <c r="R987" s="189"/>
      <c r="Y987" s="189"/>
      <c r="AF987" s="189"/>
    </row>
    <row r="988" spans="1:32" ht="14.25" customHeight="1" x14ac:dyDescent="0.35">
      <c r="A988" s="137"/>
      <c r="K988" s="189"/>
      <c r="R988" s="189"/>
      <c r="Y988" s="189"/>
      <c r="AF988" s="189"/>
    </row>
    <row r="989" spans="1:32" ht="14.25" customHeight="1" x14ac:dyDescent="0.35">
      <c r="A989" s="137"/>
      <c r="K989" s="189"/>
      <c r="R989" s="189"/>
      <c r="Y989" s="189"/>
      <c r="AF989" s="189"/>
    </row>
    <row r="990" spans="1:32" ht="14.25" customHeight="1" x14ac:dyDescent="0.35">
      <c r="A990" s="137"/>
      <c r="K990" s="189"/>
      <c r="R990" s="189"/>
      <c r="Y990" s="189"/>
      <c r="AF990" s="189"/>
    </row>
    <row r="991" spans="1:32" ht="14.25" customHeight="1" x14ac:dyDescent="0.35">
      <c r="A991" s="137"/>
      <c r="K991" s="189"/>
      <c r="R991" s="189"/>
      <c r="Y991" s="189"/>
      <c r="AF991" s="189"/>
    </row>
    <row r="992" spans="1:32" ht="14.25" customHeight="1" x14ac:dyDescent="0.35">
      <c r="A992" s="137"/>
      <c r="K992" s="189"/>
      <c r="R992" s="189"/>
      <c r="Y992" s="189"/>
      <c r="AF992" s="189"/>
    </row>
    <row r="993" spans="1:32" ht="14.25" customHeight="1" x14ac:dyDescent="0.35">
      <c r="A993" s="137"/>
      <c r="K993" s="189"/>
      <c r="R993" s="189"/>
      <c r="Y993" s="189"/>
      <c r="AF993" s="189"/>
    </row>
    <row r="994" spans="1:32" ht="14.25" customHeight="1" x14ac:dyDescent="0.35">
      <c r="A994" s="137"/>
      <c r="K994" s="189"/>
      <c r="R994" s="189"/>
      <c r="Y994" s="189"/>
      <c r="AF994" s="189"/>
    </row>
    <row r="995" spans="1:32" ht="14.25" customHeight="1" x14ac:dyDescent="0.35">
      <c r="A995" s="137"/>
      <c r="K995" s="189"/>
      <c r="R995" s="189"/>
      <c r="Y995" s="189"/>
      <c r="AF995" s="189"/>
    </row>
    <row r="996" spans="1:32" ht="14.25" customHeight="1" x14ac:dyDescent="0.35">
      <c r="A996" s="137"/>
      <c r="K996" s="189"/>
      <c r="R996" s="189"/>
      <c r="Y996" s="189"/>
      <c r="AF996" s="189"/>
    </row>
    <row r="997" spans="1:32" ht="14.25" customHeight="1" x14ac:dyDescent="0.35">
      <c r="A997" s="137"/>
      <c r="K997" s="189"/>
      <c r="R997" s="189"/>
      <c r="Y997" s="189"/>
      <c r="AF997" s="189"/>
    </row>
    <row r="998" spans="1:32" ht="14.25" customHeight="1" x14ac:dyDescent="0.35">
      <c r="A998" s="137"/>
      <c r="K998" s="189"/>
      <c r="R998" s="189"/>
      <c r="Y998" s="189"/>
      <c r="AF998" s="189"/>
    </row>
    <row r="999" spans="1:32" ht="14.25" customHeight="1" x14ac:dyDescent="0.35">
      <c r="A999" s="137"/>
      <c r="K999" s="189"/>
      <c r="R999" s="189"/>
      <c r="Y999" s="189"/>
      <c r="AF999" s="189"/>
    </row>
    <row r="1000" spans="1:32" ht="14.25" customHeight="1" x14ac:dyDescent="0.35">
      <c r="A1000" s="137"/>
      <c r="K1000" s="189"/>
      <c r="R1000" s="189"/>
      <c r="Y1000" s="189"/>
      <c r="AF1000" s="189"/>
    </row>
  </sheetData>
  <mergeCells count="28">
    <mergeCell ref="AH5:AJ5"/>
    <mergeCell ref="AH6:AJ6"/>
    <mergeCell ref="AH7:AJ7"/>
    <mergeCell ref="AH8:AJ8"/>
    <mergeCell ref="AH9:AJ9"/>
    <mergeCell ref="A6:A27"/>
    <mergeCell ref="F7:H7"/>
    <mergeCell ref="T7:V7"/>
    <mergeCell ref="F5:H5"/>
    <mergeCell ref="F6:H6"/>
    <mergeCell ref="T5:V5"/>
    <mergeCell ref="T6:V6"/>
    <mergeCell ref="M6:O6"/>
    <mergeCell ref="M7:O7"/>
    <mergeCell ref="F8:H8"/>
    <mergeCell ref="M8:O8"/>
    <mergeCell ref="T8:V8"/>
    <mergeCell ref="F9:H9"/>
    <mergeCell ref="M9:O9"/>
    <mergeCell ref="T9:V9"/>
    <mergeCell ref="AA9:AC9"/>
    <mergeCell ref="F4:H4"/>
    <mergeCell ref="M4:O4"/>
    <mergeCell ref="M5:O5"/>
    <mergeCell ref="AA5:AC5"/>
    <mergeCell ref="AA6:AC6"/>
    <mergeCell ref="AA7:AC7"/>
    <mergeCell ref="AA8:AC8"/>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1E4F5"/>
  </sheetPr>
  <dimension ref="A1:BS1000"/>
  <sheetViews>
    <sheetView showGridLines="0" workbookViewId="0"/>
  </sheetViews>
  <sheetFormatPr defaultColWidth="12.6328125" defaultRowHeight="15" customHeight="1" x14ac:dyDescent="0.35"/>
  <cols>
    <col min="1" max="1" width="25.6328125" customWidth="1"/>
    <col min="2" max="2" width="8.6328125" customWidth="1"/>
    <col min="3" max="3" width="15.90625" customWidth="1"/>
    <col min="4" max="8" width="13.36328125" customWidth="1"/>
    <col min="9" max="9" width="8.90625" customWidth="1"/>
    <col min="10" max="10" width="16.08984375" customWidth="1"/>
    <col min="11" max="15" width="13.36328125" customWidth="1"/>
    <col min="16" max="16" width="8.90625" customWidth="1"/>
    <col min="17" max="17" width="16" customWidth="1"/>
    <col min="18" max="22" width="13.36328125" customWidth="1"/>
    <col min="23" max="23" width="8.90625" customWidth="1"/>
    <col min="24" max="24" width="16.08984375" customWidth="1"/>
    <col min="25" max="29" width="13.36328125" customWidth="1"/>
    <col min="30" max="30" width="8.90625" customWidth="1"/>
    <col min="31" max="31" width="16.08984375" customWidth="1"/>
    <col min="32" max="36" width="13.36328125" customWidth="1"/>
    <col min="37" max="37" width="8.90625" customWidth="1"/>
    <col min="38" max="38" width="15.08984375" customWidth="1"/>
    <col min="39" max="43" width="13.36328125" customWidth="1"/>
    <col min="44" max="44" width="8.90625" customWidth="1"/>
    <col min="45" max="45" width="16.453125" customWidth="1"/>
    <col min="46" max="50" width="13.36328125" customWidth="1"/>
    <col min="51" max="51" width="8.90625" customWidth="1"/>
    <col min="52" max="52" width="16.453125" customWidth="1"/>
    <col min="53" max="57" width="13.36328125" customWidth="1"/>
    <col min="58" max="58" width="8.90625" customWidth="1"/>
    <col min="59" max="59" width="16.453125" customWidth="1"/>
    <col min="60" max="64" width="13.36328125" customWidth="1"/>
    <col min="65" max="65" width="8.90625" customWidth="1"/>
    <col min="66" max="66" width="16.453125" customWidth="1"/>
    <col min="67" max="71" width="13.36328125" customWidth="1"/>
  </cols>
  <sheetData>
    <row r="1" spans="1:71" ht="48.75" customHeight="1" x14ac:dyDescent="0.35">
      <c r="A1" s="218"/>
      <c r="B1" s="219"/>
      <c r="C1" s="220" t="s">
        <v>29</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219"/>
      <c r="AN1" s="219"/>
      <c r="AO1" s="219"/>
      <c r="AP1" s="219"/>
      <c r="AQ1" s="219"/>
      <c r="AR1" s="219"/>
      <c r="AS1" s="219"/>
      <c r="AT1" s="219"/>
      <c r="AU1" s="219"/>
      <c r="AV1" s="219"/>
      <c r="AW1" s="219"/>
      <c r="AX1" s="219"/>
      <c r="AY1" s="219"/>
      <c r="AZ1" s="219"/>
      <c r="BA1" s="219"/>
      <c r="BB1" s="219"/>
      <c r="BC1" s="219"/>
      <c r="BD1" s="219"/>
      <c r="BE1" s="219"/>
      <c r="BF1" s="219"/>
      <c r="BG1" s="219"/>
      <c r="BH1" s="219"/>
      <c r="BI1" s="219"/>
      <c r="BJ1" s="219"/>
      <c r="BK1" s="219"/>
      <c r="BL1" s="219"/>
      <c r="BM1" s="219"/>
      <c r="BN1" s="219"/>
      <c r="BO1" s="219"/>
      <c r="BP1" s="219"/>
      <c r="BQ1" s="219"/>
      <c r="BR1" s="219"/>
      <c r="BS1" s="219"/>
    </row>
    <row r="2" spans="1:71" ht="14.25" customHeight="1" x14ac:dyDescent="0.35">
      <c r="A2" s="22"/>
    </row>
    <row r="3" spans="1:71" ht="14.25" customHeight="1" x14ac:dyDescent="0.35">
      <c r="A3" s="22"/>
      <c r="C3" s="221" t="s">
        <v>155</v>
      </c>
      <c r="D3" s="221"/>
      <c r="E3" s="221"/>
      <c r="F3" s="221"/>
      <c r="G3" s="221"/>
      <c r="H3" s="222">
        <v>10</v>
      </c>
    </row>
    <row r="4" spans="1:71" ht="14.25" customHeight="1" x14ac:dyDescent="0.45">
      <c r="A4" s="223"/>
    </row>
    <row r="5" spans="1:71" ht="14.25" customHeight="1" x14ac:dyDescent="0.35">
      <c r="A5" s="31" t="s">
        <v>51</v>
      </c>
      <c r="C5" s="408" t="s">
        <v>156</v>
      </c>
      <c r="D5" s="351"/>
      <c r="E5" s="351"/>
      <c r="F5" s="351"/>
      <c r="G5" s="352"/>
      <c r="J5" s="408" t="s">
        <v>157</v>
      </c>
      <c r="K5" s="351"/>
      <c r="L5" s="351"/>
      <c r="M5" s="351"/>
      <c r="N5" s="352"/>
      <c r="Q5" s="408" t="s">
        <v>158</v>
      </c>
      <c r="R5" s="351"/>
      <c r="S5" s="351"/>
      <c r="T5" s="351"/>
      <c r="U5" s="352"/>
      <c r="X5" s="408" t="s">
        <v>159</v>
      </c>
      <c r="Y5" s="351"/>
      <c r="Z5" s="351"/>
      <c r="AA5" s="351"/>
      <c r="AB5" s="352"/>
      <c r="AE5" s="408" t="s">
        <v>160</v>
      </c>
      <c r="AF5" s="351"/>
      <c r="AG5" s="351"/>
      <c r="AH5" s="351"/>
      <c r="AI5" s="352"/>
      <c r="AL5" s="408" t="s">
        <v>161</v>
      </c>
      <c r="AM5" s="351"/>
      <c r="AN5" s="351"/>
      <c r="AO5" s="351"/>
      <c r="AP5" s="352"/>
      <c r="AS5" s="408" t="s">
        <v>162</v>
      </c>
      <c r="AT5" s="351"/>
      <c r="AU5" s="351"/>
      <c r="AV5" s="351"/>
      <c r="AW5" s="352"/>
      <c r="AZ5" s="408" t="s">
        <v>163</v>
      </c>
      <c r="BA5" s="351"/>
      <c r="BB5" s="351"/>
      <c r="BC5" s="351"/>
      <c r="BD5" s="352"/>
      <c r="BG5" s="408" t="s">
        <v>164</v>
      </c>
      <c r="BH5" s="351"/>
      <c r="BI5" s="351"/>
      <c r="BJ5" s="351"/>
      <c r="BK5" s="352"/>
      <c r="BN5" s="408" t="s">
        <v>165</v>
      </c>
      <c r="BO5" s="351"/>
      <c r="BP5" s="351"/>
      <c r="BQ5" s="351"/>
      <c r="BR5" s="352"/>
    </row>
    <row r="6" spans="1:71" ht="14.25" customHeight="1" x14ac:dyDescent="0.35">
      <c r="A6" s="412"/>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c r="AL6" s="409"/>
      <c r="AM6" s="410"/>
      <c r="AN6" s="410"/>
      <c r="AO6" s="410"/>
      <c r="AP6" s="411"/>
      <c r="AS6" s="409"/>
      <c r="AT6" s="410"/>
      <c r="AU6" s="410"/>
      <c r="AV6" s="410"/>
      <c r="AW6" s="411"/>
      <c r="AZ6" s="409"/>
      <c r="BA6" s="410"/>
      <c r="BB6" s="410"/>
      <c r="BC6" s="410"/>
      <c r="BD6" s="411"/>
      <c r="BG6" s="409"/>
      <c r="BH6" s="410"/>
      <c r="BI6" s="410"/>
      <c r="BJ6" s="410"/>
      <c r="BK6" s="411"/>
      <c r="BN6" s="409"/>
      <c r="BO6" s="410"/>
      <c r="BP6" s="410"/>
      <c r="BQ6" s="410"/>
      <c r="BR6" s="411"/>
    </row>
    <row r="7" spans="1:71" ht="14.25" customHeight="1" x14ac:dyDescent="0.35">
      <c r="A7" s="413"/>
      <c r="C7" s="62" t="s">
        <v>166</v>
      </c>
      <c r="D7" s="403"/>
      <c r="E7" s="348"/>
      <c r="F7" s="348"/>
      <c r="G7" s="349"/>
      <c r="J7" s="62" t="s">
        <v>166</v>
      </c>
      <c r="K7" s="403"/>
      <c r="L7" s="348"/>
      <c r="M7" s="348"/>
      <c r="N7" s="349"/>
      <c r="Q7" s="62" t="s">
        <v>166</v>
      </c>
      <c r="R7" s="403"/>
      <c r="S7" s="348"/>
      <c r="T7" s="348"/>
      <c r="U7" s="349"/>
      <c r="X7" s="62" t="s">
        <v>166</v>
      </c>
      <c r="Y7" s="403"/>
      <c r="Z7" s="348"/>
      <c r="AA7" s="348"/>
      <c r="AB7" s="349"/>
      <c r="AE7" s="62" t="s">
        <v>166</v>
      </c>
      <c r="AF7" s="403"/>
      <c r="AG7" s="348"/>
      <c r="AH7" s="348"/>
      <c r="AI7" s="349"/>
      <c r="AL7" s="62" t="s">
        <v>166</v>
      </c>
      <c r="AM7" s="403"/>
      <c r="AN7" s="348"/>
      <c r="AO7" s="348"/>
      <c r="AP7" s="349"/>
      <c r="AS7" s="62" t="s">
        <v>166</v>
      </c>
      <c r="AT7" s="403"/>
      <c r="AU7" s="348"/>
      <c r="AV7" s="348"/>
      <c r="AW7" s="349"/>
      <c r="AZ7" s="62" t="s">
        <v>166</v>
      </c>
      <c r="BA7" s="403"/>
      <c r="BB7" s="348"/>
      <c r="BC7" s="348"/>
      <c r="BD7" s="349"/>
      <c r="BG7" s="62" t="s">
        <v>166</v>
      </c>
      <c r="BH7" s="403"/>
      <c r="BI7" s="348"/>
      <c r="BJ7" s="348"/>
      <c r="BK7" s="349"/>
      <c r="BN7" s="62" t="s">
        <v>166</v>
      </c>
      <c r="BO7" s="403"/>
      <c r="BP7" s="348"/>
      <c r="BQ7" s="348"/>
      <c r="BR7" s="349"/>
    </row>
    <row r="8" spans="1:71" ht="14.25" customHeight="1" x14ac:dyDescent="0.35">
      <c r="A8" s="413"/>
    </row>
    <row r="9" spans="1:71" ht="14.25" customHeight="1" x14ac:dyDescent="0.35">
      <c r="A9" s="413"/>
      <c r="C9" s="224" t="s">
        <v>167</v>
      </c>
      <c r="D9" s="225"/>
      <c r="E9" s="225"/>
      <c r="F9" s="225" t="s">
        <v>168</v>
      </c>
      <c r="G9" s="226"/>
      <c r="J9" s="224" t="s">
        <v>167</v>
      </c>
      <c r="K9" s="225"/>
      <c r="L9" s="225"/>
      <c r="M9" s="225"/>
      <c r="N9" s="227"/>
      <c r="Q9" s="224" t="s">
        <v>167</v>
      </c>
      <c r="R9" s="225"/>
      <c r="S9" s="225"/>
      <c r="T9" s="225"/>
      <c r="U9" s="227"/>
      <c r="X9" s="224" t="s">
        <v>167</v>
      </c>
      <c r="Y9" s="225"/>
      <c r="Z9" s="225"/>
      <c r="AA9" s="225"/>
      <c r="AB9" s="227"/>
      <c r="AE9" s="224" t="s">
        <v>167</v>
      </c>
      <c r="AF9" s="225"/>
      <c r="AG9" s="225"/>
      <c r="AH9" s="225"/>
      <c r="AI9" s="227"/>
      <c r="AL9" s="224" t="s">
        <v>167</v>
      </c>
      <c r="AM9" s="225"/>
      <c r="AN9" s="225"/>
      <c r="AO9" s="225"/>
      <c r="AP9" s="227"/>
      <c r="AS9" s="224" t="s">
        <v>167</v>
      </c>
      <c r="AT9" s="225"/>
      <c r="AU9" s="225"/>
      <c r="AV9" s="225"/>
      <c r="AW9" s="227"/>
      <c r="AZ9" s="224" t="s">
        <v>167</v>
      </c>
      <c r="BA9" s="225"/>
      <c r="BB9" s="225"/>
      <c r="BC9" s="225"/>
      <c r="BD9" s="227"/>
      <c r="BG9" s="224" t="s">
        <v>167</v>
      </c>
      <c r="BH9" s="225"/>
      <c r="BI9" s="225"/>
      <c r="BJ9" s="225"/>
      <c r="BK9" s="227"/>
      <c r="BN9" s="224" t="s">
        <v>167</v>
      </c>
      <c r="BO9" s="225"/>
      <c r="BP9" s="225"/>
      <c r="BQ9" s="225"/>
      <c r="BR9" s="227"/>
    </row>
    <row r="10" spans="1:71" ht="14.25" customHeight="1" x14ac:dyDescent="0.35">
      <c r="A10" s="413"/>
      <c r="C10" s="228" t="s">
        <v>169</v>
      </c>
      <c r="G10" s="229"/>
      <c r="J10" s="228" t="s">
        <v>169</v>
      </c>
      <c r="N10" s="230"/>
      <c r="Q10" s="228" t="s">
        <v>169</v>
      </c>
      <c r="U10" s="230"/>
      <c r="X10" s="228" t="s">
        <v>169</v>
      </c>
      <c r="AB10" s="230"/>
      <c r="AE10" s="228" t="s">
        <v>169</v>
      </c>
      <c r="AI10" s="230"/>
      <c r="AL10" s="228" t="s">
        <v>169</v>
      </c>
      <c r="AP10" s="230"/>
      <c r="AS10" s="228" t="s">
        <v>169</v>
      </c>
      <c r="AW10" s="230"/>
      <c r="AZ10" s="228" t="s">
        <v>169</v>
      </c>
      <c r="BD10" s="230"/>
      <c r="BG10" s="228" t="s">
        <v>169</v>
      </c>
      <c r="BK10" s="230"/>
      <c r="BN10" s="228" t="s">
        <v>169</v>
      </c>
      <c r="BR10" s="230"/>
    </row>
    <row r="11" spans="1:71" ht="14.25" customHeight="1" x14ac:dyDescent="0.35">
      <c r="A11" s="413"/>
      <c r="C11" s="228" t="s">
        <v>170</v>
      </c>
      <c r="G11" s="229"/>
      <c r="J11" s="228" t="s">
        <v>170</v>
      </c>
      <c r="N11" s="230"/>
      <c r="Q11" s="228" t="s">
        <v>170</v>
      </c>
      <c r="U11" s="230"/>
      <c r="X11" s="228" t="s">
        <v>170</v>
      </c>
      <c r="AB11" s="230"/>
      <c r="AE11" s="228" t="s">
        <v>170</v>
      </c>
      <c r="AI11" s="230"/>
      <c r="AL11" s="228" t="s">
        <v>170</v>
      </c>
      <c r="AP11" s="230"/>
      <c r="AS11" s="228" t="s">
        <v>170</v>
      </c>
      <c r="AW11" s="230"/>
      <c r="AZ11" s="228" t="s">
        <v>170</v>
      </c>
      <c r="BD11" s="230"/>
      <c r="BG11" s="228" t="s">
        <v>170</v>
      </c>
      <c r="BK11" s="230"/>
      <c r="BN11" s="228" t="s">
        <v>170</v>
      </c>
      <c r="BR11" s="230"/>
    </row>
    <row r="12" spans="1:71" ht="14.25" customHeight="1" x14ac:dyDescent="0.35">
      <c r="A12" s="413"/>
      <c r="C12" s="228" t="s">
        <v>171</v>
      </c>
      <c r="G12" s="229"/>
      <c r="J12" s="228" t="s">
        <v>171</v>
      </c>
      <c r="N12" s="230"/>
      <c r="Q12" s="228" t="s">
        <v>171</v>
      </c>
      <c r="U12" s="230"/>
      <c r="X12" s="228" t="s">
        <v>171</v>
      </c>
      <c r="AB12" s="230"/>
      <c r="AE12" s="228" t="s">
        <v>171</v>
      </c>
      <c r="AI12" s="230"/>
      <c r="AL12" s="228" t="s">
        <v>171</v>
      </c>
      <c r="AP12" s="230"/>
      <c r="AS12" s="228" t="s">
        <v>171</v>
      </c>
      <c r="AW12" s="230"/>
      <c r="AZ12" s="228" t="s">
        <v>171</v>
      </c>
      <c r="BD12" s="230"/>
      <c r="BG12" s="228" t="s">
        <v>171</v>
      </c>
      <c r="BK12" s="230"/>
      <c r="BN12" s="228" t="s">
        <v>171</v>
      </c>
      <c r="BR12" s="230"/>
    </row>
    <row r="13" spans="1:71" ht="14.25" customHeight="1" x14ac:dyDescent="0.35">
      <c r="A13" s="413"/>
      <c r="C13" s="228" t="s">
        <v>172</v>
      </c>
      <c r="G13" s="231"/>
      <c r="J13" s="228" t="s">
        <v>172</v>
      </c>
      <c r="N13" s="232"/>
      <c r="Q13" s="228" t="s">
        <v>172</v>
      </c>
      <c r="U13" s="232"/>
      <c r="X13" s="228" t="s">
        <v>172</v>
      </c>
      <c r="AB13" s="232"/>
      <c r="AE13" s="228" t="s">
        <v>172</v>
      </c>
      <c r="AI13" s="232"/>
      <c r="AL13" s="228" t="s">
        <v>172</v>
      </c>
      <c r="AP13" s="232"/>
      <c r="AS13" s="228" t="s">
        <v>172</v>
      </c>
      <c r="AW13" s="232"/>
      <c r="AZ13" s="228" t="s">
        <v>172</v>
      </c>
      <c r="BD13" s="232"/>
      <c r="BG13" s="228" t="s">
        <v>172</v>
      </c>
      <c r="BK13" s="232"/>
      <c r="BN13" s="228" t="s">
        <v>172</v>
      </c>
      <c r="BR13" s="232"/>
    </row>
    <row r="14" spans="1:71" ht="14.25" customHeight="1" x14ac:dyDescent="0.35">
      <c r="A14" s="413"/>
      <c r="C14" s="228" t="s">
        <v>173</v>
      </c>
      <c r="G14" s="233"/>
      <c r="J14" s="228" t="s">
        <v>173</v>
      </c>
      <c r="N14" s="234"/>
      <c r="Q14" s="228" t="s">
        <v>173</v>
      </c>
      <c r="U14" s="234"/>
      <c r="X14" s="228" t="s">
        <v>173</v>
      </c>
      <c r="AB14" s="234"/>
      <c r="AE14" s="228" t="s">
        <v>173</v>
      </c>
      <c r="AI14" s="234"/>
      <c r="AL14" s="228" t="s">
        <v>173</v>
      </c>
      <c r="AP14" s="234"/>
      <c r="AS14" s="228" t="s">
        <v>173</v>
      </c>
      <c r="AW14" s="234"/>
      <c r="AZ14" s="228" t="s">
        <v>173</v>
      </c>
      <c r="BD14" s="234"/>
      <c r="BG14" s="228" t="s">
        <v>173</v>
      </c>
      <c r="BK14" s="234"/>
      <c r="BN14" s="228" t="s">
        <v>173</v>
      </c>
      <c r="BR14" s="234"/>
    </row>
    <row r="15" spans="1:71" ht="14.25" customHeight="1" x14ac:dyDescent="0.35">
      <c r="A15" s="413"/>
      <c r="C15" s="228" t="s">
        <v>174</v>
      </c>
      <c r="G15" s="231"/>
      <c r="J15" s="228" t="s">
        <v>174</v>
      </c>
      <c r="N15" s="232"/>
      <c r="Q15" s="228" t="s">
        <v>174</v>
      </c>
      <c r="U15" s="232"/>
      <c r="X15" s="228" t="s">
        <v>174</v>
      </c>
      <c r="AB15" s="232"/>
      <c r="AE15" s="228" t="s">
        <v>174</v>
      </c>
      <c r="AI15" s="232"/>
      <c r="AL15" s="228" t="s">
        <v>174</v>
      </c>
      <c r="AP15" s="232"/>
      <c r="AS15" s="228" t="s">
        <v>174</v>
      </c>
      <c r="AW15" s="232"/>
      <c r="AZ15" s="228" t="s">
        <v>174</v>
      </c>
      <c r="BD15" s="232"/>
      <c r="BG15" s="228" t="s">
        <v>174</v>
      </c>
      <c r="BK15" s="232"/>
      <c r="BN15" s="228" t="s">
        <v>174</v>
      </c>
      <c r="BR15" s="232"/>
    </row>
    <row r="16" spans="1:71" ht="14.25" customHeight="1" x14ac:dyDescent="0.35">
      <c r="A16" s="413"/>
      <c r="C16" s="235" t="s">
        <v>175</v>
      </c>
      <c r="D16" s="236"/>
      <c r="E16" s="236"/>
      <c r="F16" s="236"/>
      <c r="G16" s="237"/>
      <c r="J16" s="235" t="s">
        <v>175</v>
      </c>
      <c r="K16" s="236"/>
      <c r="L16" s="236"/>
      <c r="M16" s="236"/>
      <c r="N16" s="238"/>
      <c r="Q16" s="235" t="s">
        <v>175</v>
      </c>
      <c r="R16" s="236"/>
      <c r="S16" s="236"/>
      <c r="T16" s="236"/>
      <c r="U16" s="238"/>
      <c r="X16" s="235" t="s">
        <v>175</v>
      </c>
      <c r="Y16" s="236"/>
      <c r="Z16" s="236"/>
      <c r="AA16" s="236"/>
      <c r="AB16" s="238"/>
      <c r="AE16" s="235" t="s">
        <v>175</v>
      </c>
      <c r="AF16" s="236"/>
      <c r="AG16" s="236"/>
      <c r="AH16" s="236"/>
      <c r="AI16" s="238"/>
      <c r="AL16" s="235" t="s">
        <v>175</v>
      </c>
      <c r="AM16" s="236"/>
      <c r="AN16" s="236"/>
      <c r="AO16" s="236"/>
      <c r="AP16" s="238"/>
      <c r="AS16" s="235" t="s">
        <v>175</v>
      </c>
      <c r="AT16" s="236"/>
      <c r="AU16" s="236"/>
      <c r="AV16" s="236"/>
      <c r="AW16" s="238"/>
      <c r="AZ16" s="235" t="s">
        <v>175</v>
      </c>
      <c r="BA16" s="236"/>
      <c r="BB16" s="236"/>
      <c r="BC16" s="236"/>
      <c r="BD16" s="238"/>
      <c r="BG16" s="235" t="s">
        <v>175</v>
      </c>
      <c r="BH16" s="236"/>
      <c r="BI16" s="236"/>
      <c r="BJ16" s="236"/>
      <c r="BK16" s="238"/>
      <c r="BN16" s="235" t="s">
        <v>175</v>
      </c>
      <c r="BO16" s="236"/>
      <c r="BP16" s="236"/>
      <c r="BQ16" s="236"/>
      <c r="BR16" s="238"/>
    </row>
    <row r="17" spans="1:71" ht="14.25" customHeight="1" x14ac:dyDescent="0.35">
      <c r="A17" s="413"/>
    </row>
    <row r="18" spans="1:71" ht="14.25" customHeight="1" x14ac:dyDescent="0.35">
      <c r="A18" s="413"/>
      <c r="D18" s="104">
        <f>IF('Set Up Your Model'!$Q$36="","Year 1",'Set Up Your Model'!$Q$36)</f>
        <v>2025</v>
      </c>
      <c r="E18" s="104">
        <f>IF('Set Up Your Model'!$R$36="","Year 2",'Set Up Your Model'!$R$36)</f>
        <v>2026</v>
      </c>
      <c r="F18" s="104">
        <f>IF('Set Up Your Model'!$S$36="","Year 3",'Set Up Your Model'!$S$36)</f>
        <v>2027</v>
      </c>
      <c r="G18" s="104">
        <f>IF('Set Up Your Model'!$T$36="","Year 4",'Set Up Your Model'!$T$36)</f>
        <v>2028</v>
      </c>
      <c r="H18" s="105">
        <f>IF('Set Up Your Model'!$U$36="","Year 5",'Set Up Your Model'!$U$36)</f>
        <v>2029</v>
      </c>
      <c r="K18" s="104">
        <f>IF('Set Up Your Model'!$Q$36="","Year 1",'Set Up Your Model'!$Q$36)</f>
        <v>2025</v>
      </c>
      <c r="L18" s="104">
        <f>IF('Set Up Your Model'!$R$36="","Year 2",'Set Up Your Model'!$R$36)</f>
        <v>2026</v>
      </c>
      <c r="M18" s="104">
        <f>IF('Set Up Your Model'!$S$36="","Year 3",'Set Up Your Model'!$S$36)</f>
        <v>2027</v>
      </c>
      <c r="N18" s="104">
        <f>IF('Set Up Your Model'!$T$36="","Year 4",'Set Up Your Model'!$T$36)</f>
        <v>2028</v>
      </c>
      <c r="O18" s="105">
        <f>IF('Set Up Your Model'!$U$36="","Year 5",'Set Up Your Model'!$U$36)</f>
        <v>2029</v>
      </c>
      <c r="R18" s="104">
        <f>IF('Set Up Your Model'!$Q$36="","Year 1",'Set Up Your Model'!$Q$36)</f>
        <v>2025</v>
      </c>
      <c r="S18" s="104">
        <f>IF('Set Up Your Model'!$R$36="","Year 2",'Set Up Your Model'!$R$36)</f>
        <v>2026</v>
      </c>
      <c r="T18" s="104">
        <f>IF('Set Up Your Model'!$S$36="","Year 3",'Set Up Your Model'!$S$36)</f>
        <v>2027</v>
      </c>
      <c r="U18" s="104">
        <f>IF('Set Up Your Model'!$T$36="","Year 4",'Set Up Your Model'!$T$36)</f>
        <v>2028</v>
      </c>
      <c r="V18" s="105">
        <f>IF('Set Up Your Model'!$U$36="","Year 5",'Set Up Your Model'!$U$36)</f>
        <v>2029</v>
      </c>
      <c r="Y18" s="104">
        <f>IF('Set Up Your Model'!$Q$36="","Year 1",'Set Up Your Model'!$Q$36)</f>
        <v>2025</v>
      </c>
      <c r="Z18" s="104">
        <f>IF('Set Up Your Model'!$R$36="","Year 2",'Set Up Your Model'!$R$36)</f>
        <v>2026</v>
      </c>
      <c r="AA18" s="104">
        <f>IF('Set Up Your Model'!$S$36="","Year 3",'Set Up Your Model'!$S$36)</f>
        <v>2027</v>
      </c>
      <c r="AB18" s="104">
        <f>IF('Set Up Your Model'!$T$36="","Year 4",'Set Up Your Model'!$T$36)</f>
        <v>2028</v>
      </c>
      <c r="AC18" s="105">
        <f>IF('Set Up Your Model'!$U$36="","Year 5",'Set Up Your Model'!$U$36)</f>
        <v>2029</v>
      </c>
      <c r="AF18" s="104">
        <f>IF('Set Up Your Model'!$Q$36="","Year 1",'Set Up Your Model'!$Q$36)</f>
        <v>2025</v>
      </c>
      <c r="AG18" s="104">
        <f>IF('Set Up Your Model'!$R$36="","Year 2",'Set Up Your Model'!$R$36)</f>
        <v>2026</v>
      </c>
      <c r="AH18" s="104">
        <f>IF('Set Up Your Model'!$S$36="","Year 3",'Set Up Your Model'!$S$36)</f>
        <v>2027</v>
      </c>
      <c r="AI18" s="104">
        <f>IF('Set Up Your Model'!$T$36="","Year 4",'Set Up Your Model'!$T$36)</f>
        <v>2028</v>
      </c>
      <c r="AJ18" s="105">
        <f>IF('Set Up Your Model'!$U$36="","Year 5",'Set Up Your Model'!$U$36)</f>
        <v>2029</v>
      </c>
      <c r="AM18" s="104">
        <f>IF('Set Up Your Model'!$Q$36="","Year 1",'Set Up Your Model'!$Q$36)</f>
        <v>2025</v>
      </c>
      <c r="AN18" s="104">
        <f>IF('Set Up Your Model'!$R$36="","Year 2",'Set Up Your Model'!$R$36)</f>
        <v>2026</v>
      </c>
      <c r="AO18" s="104">
        <f>IF('Set Up Your Model'!$S$36="","Year 3",'Set Up Your Model'!$S$36)</f>
        <v>2027</v>
      </c>
      <c r="AP18" s="104">
        <f>IF('Set Up Your Model'!$T$36="","Year 4",'Set Up Your Model'!$T$36)</f>
        <v>2028</v>
      </c>
      <c r="AQ18" s="105">
        <f>IF('Set Up Your Model'!$U$36="","Year 5",'Set Up Your Model'!$U$36)</f>
        <v>2029</v>
      </c>
      <c r="AT18" s="104">
        <f>IF('Set Up Your Model'!$Q$36="","Year 1",'Set Up Your Model'!$Q$36)</f>
        <v>2025</v>
      </c>
      <c r="AU18" s="104">
        <f>IF('Set Up Your Model'!$R$36="","Year 2",'Set Up Your Model'!$R$36)</f>
        <v>2026</v>
      </c>
      <c r="AV18" s="104">
        <f>IF('Set Up Your Model'!$S$36="","Year 3",'Set Up Your Model'!$S$36)</f>
        <v>2027</v>
      </c>
      <c r="AW18" s="104">
        <f>IF('Set Up Your Model'!$T$36="","Year 4",'Set Up Your Model'!$T$36)</f>
        <v>2028</v>
      </c>
      <c r="AX18" s="105">
        <f>IF('Set Up Your Model'!$U$36="","Year 5",'Set Up Your Model'!$U$36)</f>
        <v>2029</v>
      </c>
      <c r="BA18" s="104">
        <f>IF('Set Up Your Model'!$Q$36="","Year 1",'Set Up Your Model'!$Q$36)</f>
        <v>2025</v>
      </c>
      <c r="BB18" s="104">
        <f>IF('Set Up Your Model'!$R$36="","Year 2",'Set Up Your Model'!$R$36)</f>
        <v>2026</v>
      </c>
      <c r="BC18" s="104">
        <f>IF('Set Up Your Model'!$S$36="","Year 3",'Set Up Your Model'!$S$36)</f>
        <v>2027</v>
      </c>
      <c r="BD18" s="104">
        <f>IF('Set Up Your Model'!$T$36="","Year 4",'Set Up Your Model'!$T$36)</f>
        <v>2028</v>
      </c>
      <c r="BE18" s="105">
        <f>IF('Set Up Your Model'!$U$36="","Year 5",'Set Up Your Model'!$U$36)</f>
        <v>2029</v>
      </c>
      <c r="BH18" s="104">
        <f>IF('Set Up Your Model'!$Q$36="","Year 1",'Set Up Your Model'!$Q$36)</f>
        <v>2025</v>
      </c>
      <c r="BI18" s="104">
        <f>IF('Set Up Your Model'!$R$36="","Year 2",'Set Up Your Model'!$R$36)</f>
        <v>2026</v>
      </c>
      <c r="BJ18" s="104">
        <f>IF('Set Up Your Model'!$S$36="","Year 3",'Set Up Your Model'!$S$36)</f>
        <v>2027</v>
      </c>
      <c r="BK18" s="104">
        <f>IF('Set Up Your Model'!$T$36="","Year 4",'Set Up Your Model'!$T$36)</f>
        <v>2028</v>
      </c>
      <c r="BL18" s="105">
        <f>IF('Set Up Your Model'!$U$36="","Year 5",'Set Up Your Model'!$U$36)</f>
        <v>2029</v>
      </c>
      <c r="BO18" s="104">
        <f>IF('Set Up Your Model'!$Q$36="","Year 1",'Set Up Your Model'!$Q$36)</f>
        <v>2025</v>
      </c>
      <c r="BP18" s="104">
        <f>IF('Set Up Your Model'!$R$36="","Year 2",'Set Up Your Model'!$R$36)</f>
        <v>2026</v>
      </c>
      <c r="BQ18" s="104">
        <f>IF('Set Up Your Model'!$S$36="","Year 3",'Set Up Your Model'!$S$36)</f>
        <v>2027</v>
      </c>
      <c r="BR18" s="104">
        <f>IF('Set Up Your Model'!$T$36="","Year 4",'Set Up Your Model'!$T$36)</f>
        <v>2028</v>
      </c>
      <c r="BS18" s="105">
        <f>IF('Set Up Your Model'!$U$36="","Year 5",'Set Up Your Model'!$U$36)</f>
        <v>2029</v>
      </c>
    </row>
    <row r="19" spans="1:71" ht="14.25" customHeight="1" x14ac:dyDescent="0.35">
      <c r="A19" s="413"/>
      <c r="C19" s="239" t="s">
        <v>176</v>
      </c>
      <c r="D19" s="240">
        <f>G9*G13*G14</f>
        <v>0</v>
      </c>
      <c r="E19" s="240">
        <f t="shared" ref="E19:H19" si="0">D19*(1+$G$10)</f>
        <v>0</v>
      </c>
      <c r="F19" s="240">
        <f t="shared" si="0"/>
        <v>0</v>
      </c>
      <c r="G19" s="240">
        <f t="shared" si="0"/>
        <v>0</v>
      </c>
      <c r="H19" s="240">
        <f t="shared" si="0"/>
        <v>0</v>
      </c>
      <c r="J19" s="239" t="s">
        <v>176</v>
      </c>
      <c r="K19" s="240">
        <f>N9*N13*N14</f>
        <v>0</v>
      </c>
      <c r="L19" s="240">
        <f t="shared" ref="L19:O19" si="1">K19*(1+$G$10)</f>
        <v>0</v>
      </c>
      <c r="M19" s="240">
        <f t="shared" si="1"/>
        <v>0</v>
      </c>
      <c r="N19" s="240">
        <f t="shared" si="1"/>
        <v>0</v>
      </c>
      <c r="O19" s="240">
        <f t="shared" si="1"/>
        <v>0</v>
      </c>
      <c r="Q19" s="239" t="s">
        <v>176</v>
      </c>
      <c r="R19" s="240">
        <f>U9*U13*U14</f>
        <v>0</v>
      </c>
      <c r="S19" s="240">
        <f t="shared" ref="S19:V19" si="2">R19*(1+$G$10)</f>
        <v>0</v>
      </c>
      <c r="T19" s="240">
        <f t="shared" si="2"/>
        <v>0</v>
      </c>
      <c r="U19" s="240">
        <f t="shared" si="2"/>
        <v>0</v>
      </c>
      <c r="V19" s="240">
        <f t="shared" si="2"/>
        <v>0</v>
      </c>
      <c r="X19" s="239" t="s">
        <v>176</v>
      </c>
      <c r="Y19" s="240">
        <f>AB9*AB13*AB14</f>
        <v>0</v>
      </c>
      <c r="Z19" s="240">
        <f t="shared" ref="Z19:AC19" si="3">Y19*(1+$G$10)</f>
        <v>0</v>
      </c>
      <c r="AA19" s="240">
        <f t="shared" si="3"/>
        <v>0</v>
      </c>
      <c r="AB19" s="240">
        <f t="shared" si="3"/>
        <v>0</v>
      </c>
      <c r="AC19" s="240">
        <f t="shared" si="3"/>
        <v>0</v>
      </c>
      <c r="AE19" s="239" t="s">
        <v>176</v>
      </c>
      <c r="AF19" s="240">
        <f>AI9*AI13*AI14</f>
        <v>0</v>
      </c>
      <c r="AG19" s="240">
        <f t="shared" ref="AG19:AJ19" si="4">AF19*(1+$G$10)</f>
        <v>0</v>
      </c>
      <c r="AH19" s="240">
        <f t="shared" si="4"/>
        <v>0</v>
      </c>
      <c r="AI19" s="240">
        <f t="shared" si="4"/>
        <v>0</v>
      </c>
      <c r="AJ19" s="240">
        <f t="shared" si="4"/>
        <v>0</v>
      </c>
      <c r="AL19" s="239" t="s">
        <v>176</v>
      </c>
      <c r="AM19" s="240">
        <f>AP9*AP13*AP14</f>
        <v>0</v>
      </c>
      <c r="AN19" s="240">
        <f t="shared" ref="AN19:AQ19" si="5">AM19*(1+$G$10)</f>
        <v>0</v>
      </c>
      <c r="AO19" s="240">
        <f t="shared" si="5"/>
        <v>0</v>
      </c>
      <c r="AP19" s="240">
        <f t="shared" si="5"/>
        <v>0</v>
      </c>
      <c r="AQ19" s="240">
        <f t="shared" si="5"/>
        <v>0</v>
      </c>
      <c r="AS19" s="239" t="s">
        <v>176</v>
      </c>
      <c r="AT19" s="240">
        <f>AW9*AW13*AW14</f>
        <v>0</v>
      </c>
      <c r="AU19" s="240">
        <f t="shared" ref="AU19:AX19" si="6">AT19*(1+$G$10)</f>
        <v>0</v>
      </c>
      <c r="AV19" s="240">
        <f t="shared" si="6"/>
        <v>0</v>
      </c>
      <c r="AW19" s="240">
        <f t="shared" si="6"/>
        <v>0</v>
      </c>
      <c r="AX19" s="240">
        <f t="shared" si="6"/>
        <v>0</v>
      </c>
      <c r="AZ19" s="239" t="s">
        <v>176</v>
      </c>
      <c r="BA19" s="240">
        <f>BD9*BD13*BD14</f>
        <v>0</v>
      </c>
      <c r="BB19" s="240">
        <f t="shared" ref="BB19:BE19" si="7">BA19*(1+$G$10)</f>
        <v>0</v>
      </c>
      <c r="BC19" s="240">
        <f t="shared" si="7"/>
        <v>0</v>
      </c>
      <c r="BD19" s="240">
        <f t="shared" si="7"/>
        <v>0</v>
      </c>
      <c r="BE19" s="240">
        <f t="shared" si="7"/>
        <v>0</v>
      </c>
      <c r="BG19" s="239" t="s">
        <v>176</v>
      </c>
      <c r="BH19" s="240">
        <f>BK9*BK13*BK14</f>
        <v>0</v>
      </c>
      <c r="BI19" s="240">
        <f t="shared" ref="BI19:BL19" si="8">BH19*(1+$G$10)</f>
        <v>0</v>
      </c>
      <c r="BJ19" s="240">
        <f t="shared" si="8"/>
        <v>0</v>
      </c>
      <c r="BK19" s="240">
        <f t="shared" si="8"/>
        <v>0</v>
      </c>
      <c r="BL19" s="240">
        <f t="shared" si="8"/>
        <v>0</v>
      </c>
      <c r="BN19" s="239" t="s">
        <v>176</v>
      </c>
      <c r="BO19" s="240">
        <f>BR9*BR13*BR14</f>
        <v>0</v>
      </c>
      <c r="BP19" s="240">
        <f t="shared" ref="BP19:BS19" si="9">BO19*(1+$G$10)</f>
        <v>0</v>
      </c>
      <c r="BQ19" s="240">
        <f t="shared" si="9"/>
        <v>0</v>
      </c>
      <c r="BR19" s="240">
        <f t="shared" si="9"/>
        <v>0</v>
      </c>
      <c r="BS19" s="240">
        <f t="shared" si="9"/>
        <v>0</v>
      </c>
    </row>
    <row r="20" spans="1:71" ht="14.25" customHeight="1" x14ac:dyDescent="0.35">
      <c r="A20" s="413"/>
      <c r="C20" s="239" t="s">
        <v>177</v>
      </c>
      <c r="D20" s="240">
        <f>G9*G11*G15*G16</f>
        <v>0</v>
      </c>
      <c r="E20" s="240">
        <f t="shared" ref="E20:H20" si="10">D20*(1+$G$12)</f>
        <v>0</v>
      </c>
      <c r="F20" s="240">
        <f t="shared" si="10"/>
        <v>0</v>
      </c>
      <c r="G20" s="240">
        <f t="shared" si="10"/>
        <v>0</v>
      </c>
      <c r="H20" s="240">
        <f t="shared" si="10"/>
        <v>0</v>
      </c>
      <c r="J20" s="239" t="s">
        <v>177</v>
      </c>
      <c r="K20" s="240">
        <f>N9*N11*N15*N16</f>
        <v>0</v>
      </c>
      <c r="L20" s="240">
        <f t="shared" ref="L20:O20" si="11">K20*(1+$G$12)</f>
        <v>0</v>
      </c>
      <c r="M20" s="240">
        <f t="shared" si="11"/>
        <v>0</v>
      </c>
      <c r="N20" s="240">
        <f t="shared" si="11"/>
        <v>0</v>
      </c>
      <c r="O20" s="240">
        <f t="shared" si="11"/>
        <v>0</v>
      </c>
      <c r="Q20" s="239" t="s">
        <v>177</v>
      </c>
      <c r="R20" s="240">
        <f>U9*U11*U15*U16</f>
        <v>0</v>
      </c>
      <c r="S20" s="240">
        <f t="shared" ref="S20:V20" si="12">R20*(1+$G$12)</f>
        <v>0</v>
      </c>
      <c r="T20" s="240">
        <f t="shared" si="12"/>
        <v>0</v>
      </c>
      <c r="U20" s="240">
        <f t="shared" si="12"/>
        <v>0</v>
      </c>
      <c r="V20" s="240">
        <f t="shared" si="12"/>
        <v>0</v>
      </c>
      <c r="X20" s="239" t="s">
        <v>177</v>
      </c>
      <c r="Y20" s="240">
        <f>AB9*AB11*AB15*AB16</f>
        <v>0</v>
      </c>
      <c r="Z20" s="240">
        <f t="shared" ref="Z20:AC20" si="13">Y20*(1+$G$12)</f>
        <v>0</v>
      </c>
      <c r="AA20" s="240">
        <f t="shared" si="13"/>
        <v>0</v>
      </c>
      <c r="AB20" s="240">
        <f t="shared" si="13"/>
        <v>0</v>
      </c>
      <c r="AC20" s="240">
        <f t="shared" si="13"/>
        <v>0</v>
      </c>
      <c r="AE20" s="239" t="s">
        <v>177</v>
      </c>
      <c r="AF20" s="240">
        <f>AI9*AI11*AI15*AI16</f>
        <v>0</v>
      </c>
      <c r="AG20" s="240">
        <f t="shared" ref="AG20:AJ20" si="14">AF20*(1+$G$12)</f>
        <v>0</v>
      </c>
      <c r="AH20" s="240">
        <f t="shared" si="14"/>
        <v>0</v>
      </c>
      <c r="AI20" s="240">
        <f t="shared" si="14"/>
        <v>0</v>
      </c>
      <c r="AJ20" s="240">
        <f t="shared" si="14"/>
        <v>0</v>
      </c>
      <c r="AL20" s="239" t="s">
        <v>177</v>
      </c>
      <c r="AM20" s="240">
        <f>AP9*AP11*AP15*AP16</f>
        <v>0</v>
      </c>
      <c r="AN20" s="240">
        <f t="shared" ref="AN20:AQ20" si="15">AM20*(1+$G$12)</f>
        <v>0</v>
      </c>
      <c r="AO20" s="240">
        <f t="shared" si="15"/>
        <v>0</v>
      </c>
      <c r="AP20" s="240">
        <f t="shared" si="15"/>
        <v>0</v>
      </c>
      <c r="AQ20" s="240">
        <f t="shared" si="15"/>
        <v>0</v>
      </c>
      <c r="AS20" s="239" t="s">
        <v>177</v>
      </c>
      <c r="AT20" s="240">
        <f>AW9*AW11*AW15*AW16</f>
        <v>0</v>
      </c>
      <c r="AU20" s="240">
        <f t="shared" ref="AU20:AX20" si="16">AT20*(1+$G$12)</f>
        <v>0</v>
      </c>
      <c r="AV20" s="240">
        <f t="shared" si="16"/>
        <v>0</v>
      </c>
      <c r="AW20" s="240">
        <f t="shared" si="16"/>
        <v>0</v>
      </c>
      <c r="AX20" s="240">
        <f t="shared" si="16"/>
        <v>0</v>
      </c>
      <c r="AZ20" s="239" t="s">
        <v>177</v>
      </c>
      <c r="BA20" s="240">
        <f>BD9*BD11*BD15*BD16</f>
        <v>0</v>
      </c>
      <c r="BB20" s="240">
        <f t="shared" ref="BB20:BE20" si="17">BA20*(1+$G$12)</f>
        <v>0</v>
      </c>
      <c r="BC20" s="240">
        <f t="shared" si="17"/>
        <v>0</v>
      </c>
      <c r="BD20" s="240">
        <f t="shared" si="17"/>
        <v>0</v>
      </c>
      <c r="BE20" s="240">
        <f t="shared" si="17"/>
        <v>0</v>
      </c>
      <c r="BG20" s="239" t="s">
        <v>177</v>
      </c>
      <c r="BH20" s="240">
        <f>BK9*BK11*BK15*BK16</f>
        <v>0</v>
      </c>
      <c r="BI20" s="240">
        <f t="shared" ref="BI20:BL20" si="18">BH20*(1+$G$12)</f>
        <v>0</v>
      </c>
      <c r="BJ20" s="240">
        <f t="shared" si="18"/>
        <v>0</v>
      </c>
      <c r="BK20" s="240">
        <f t="shared" si="18"/>
        <v>0</v>
      </c>
      <c r="BL20" s="240">
        <f t="shared" si="18"/>
        <v>0</v>
      </c>
      <c r="BN20" s="239" t="s">
        <v>177</v>
      </c>
      <c r="BO20" s="240">
        <f>BR9*BR11*BR15*BR16</f>
        <v>0</v>
      </c>
      <c r="BP20" s="240">
        <f t="shared" ref="BP20:BS20" si="19">BO20*(1+$G$12)</f>
        <v>0</v>
      </c>
      <c r="BQ20" s="240">
        <f t="shared" si="19"/>
        <v>0</v>
      </c>
      <c r="BR20" s="240">
        <f t="shared" si="19"/>
        <v>0</v>
      </c>
      <c r="BS20" s="240">
        <f t="shared" si="19"/>
        <v>0</v>
      </c>
    </row>
    <row r="21" spans="1:71" ht="14.25" customHeight="1" x14ac:dyDescent="0.35">
      <c r="A21" s="413"/>
      <c r="C21" s="239" t="s">
        <v>178</v>
      </c>
      <c r="D21" s="241" t="str">
        <f t="shared" ref="D21:H21" si="20">IFERROR(D20/D19,"--")</f>
        <v>--</v>
      </c>
      <c r="E21" s="241" t="str">
        <f t="shared" si="20"/>
        <v>--</v>
      </c>
      <c r="F21" s="241" t="str">
        <f t="shared" si="20"/>
        <v>--</v>
      </c>
      <c r="G21" s="241" t="str">
        <f t="shared" si="20"/>
        <v>--</v>
      </c>
      <c r="H21" s="241" t="str">
        <f t="shared" si="20"/>
        <v>--</v>
      </c>
      <c r="J21" s="239" t="s">
        <v>178</v>
      </c>
      <c r="K21" s="241" t="str">
        <f t="shared" ref="K21:O21" si="21">IFERROR(K20/K19,"--")</f>
        <v>--</v>
      </c>
      <c r="L21" s="241" t="str">
        <f t="shared" si="21"/>
        <v>--</v>
      </c>
      <c r="M21" s="241" t="str">
        <f t="shared" si="21"/>
        <v>--</v>
      </c>
      <c r="N21" s="241" t="str">
        <f t="shared" si="21"/>
        <v>--</v>
      </c>
      <c r="O21" s="241" t="str">
        <f t="shared" si="21"/>
        <v>--</v>
      </c>
      <c r="Q21" s="239" t="s">
        <v>178</v>
      </c>
      <c r="R21" s="241" t="str">
        <f t="shared" ref="R21:V21" si="22">IFERROR(R20/R19,"--")</f>
        <v>--</v>
      </c>
      <c r="S21" s="241" t="str">
        <f t="shared" si="22"/>
        <v>--</v>
      </c>
      <c r="T21" s="241" t="str">
        <f t="shared" si="22"/>
        <v>--</v>
      </c>
      <c r="U21" s="241" t="str">
        <f t="shared" si="22"/>
        <v>--</v>
      </c>
      <c r="V21" s="241" t="str">
        <f t="shared" si="22"/>
        <v>--</v>
      </c>
      <c r="X21" s="239" t="s">
        <v>178</v>
      </c>
      <c r="Y21" s="241" t="str">
        <f t="shared" ref="Y21:AC21" si="23">IFERROR(Y20/Y19,"--")</f>
        <v>--</v>
      </c>
      <c r="Z21" s="241" t="str">
        <f t="shared" si="23"/>
        <v>--</v>
      </c>
      <c r="AA21" s="241" t="str">
        <f t="shared" si="23"/>
        <v>--</v>
      </c>
      <c r="AB21" s="241" t="str">
        <f t="shared" si="23"/>
        <v>--</v>
      </c>
      <c r="AC21" s="241" t="str">
        <f t="shared" si="23"/>
        <v>--</v>
      </c>
      <c r="AE21" s="239" t="s">
        <v>178</v>
      </c>
      <c r="AF21" s="241" t="str">
        <f t="shared" ref="AF21:AJ21" si="24">IFERROR(AF20/AF19,"--")</f>
        <v>--</v>
      </c>
      <c r="AG21" s="241" t="str">
        <f t="shared" si="24"/>
        <v>--</v>
      </c>
      <c r="AH21" s="241" t="str">
        <f t="shared" si="24"/>
        <v>--</v>
      </c>
      <c r="AI21" s="241" t="str">
        <f t="shared" si="24"/>
        <v>--</v>
      </c>
      <c r="AJ21" s="241" t="str">
        <f t="shared" si="24"/>
        <v>--</v>
      </c>
      <c r="AL21" s="239" t="s">
        <v>178</v>
      </c>
      <c r="AM21" s="241" t="str">
        <f t="shared" ref="AM21:AQ21" si="25">IFERROR(AM20/AM19,"--")</f>
        <v>--</v>
      </c>
      <c r="AN21" s="241" t="str">
        <f t="shared" si="25"/>
        <v>--</v>
      </c>
      <c r="AO21" s="241" t="str">
        <f t="shared" si="25"/>
        <v>--</v>
      </c>
      <c r="AP21" s="241" t="str">
        <f t="shared" si="25"/>
        <v>--</v>
      </c>
      <c r="AQ21" s="241" t="str">
        <f t="shared" si="25"/>
        <v>--</v>
      </c>
      <c r="AS21" s="239" t="s">
        <v>178</v>
      </c>
      <c r="AT21" s="241" t="str">
        <f t="shared" ref="AT21:AX21" si="26">IFERROR(AT20/AT19,"--")</f>
        <v>--</v>
      </c>
      <c r="AU21" s="241" t="str">
        <f t="shared" si="26"/>
        <v>--</v>
      </c>
      <c r="AV21" s="241" t="str">
        <f t="shared" si="26"/>
        <v>--</v>
      </c>
      <c r="AW21" s="241" t="str">
        <f t="shared" si="26"/>
        <v>--</v>
      </c>
      <c r="AX21" s="241" t="str">
        <f t="shared" si="26"/>
        <v>--</v>
      </c>
      <c r="AZ21" s="239" t="s">
        <v>178</v>
      </c>
      <c r="BA21" s="241" t="str">
        <f t="shared" ref="BA21:BE21" si="27">IFERROR(BA20/BA19,"--")</f>
        <v>--</v>
      </c>
      <c r="BB21" s="241" t="str">
        <f t="shared" si="27"/>
        <v>--</v>
      </c>
      <c r="BC21" s="241" t="str">
        <f t="shared" si="27"/>
        <v>--</v>
      </c>
      <c r="BD21" s="241" t="str">
        <f t="shared" si="27"/>
        <v>--</v>
      </c>
      <c r="BE21" s="241" t="str">
        <f t="shared" si="27"/>
        <v>--</v>
      </c>
      <c r="BG21" s="239" t="s">
        <v>178</v>
      </c>
      <c r="BH21" s="241" t="str">
        <f t="shared" ref="BH21:BL21" si="28">IFERROR(BH20/BH19,"--")</f>
        <v>--</v>
      </c>
      <c r="BI21" s="241" t="str">
        <f t="shared" si="28"/>
        <v>--</v>
      </c>
      <c r="BJ21" s="241" t="str">
        <f t="shared" si="28"/>
        <v>--</v>
      </c>
      <c r="BK21" s="241" t="str">
        <f t="shared" si="28"/>
        <v>--</v>
      </c>
      <c r="BL21" s="241" t="str">
        <f t="shared" si="28"/>
        <v>--</v>
      </c>
      <c r="BN21" s="239" t="s">
        <v>178</v>
      </c>
      <c r="BO21" s="241" t="str">
        <f t="shared" ref="BO21:BS21" si="29">IFERROR(BO20/BO19,"--")</f>
        <v>--</v>
      </c>
      <c r="BP21" s="241" t="str">
        <f t="shared" si="29"/>
        <v>--</v>
      </c>
      <c r="BQ21" s="241" t="str">
        <f t="shared" si="29"/>
        <v>--</v>
      </c>
      <c r="BR21" s="241" t="str">
        <f t="shared" si="29"/>
        <v>--</v>
      </c>
      <c r="BS21" s="241" t="str">
        <f t="shared" si="29"/>
        <v>--</v>
      </c>
    </row>
    <row r="22" spans="1:71" ht="14.25" customHeight="1" x14ac:dyDescent="0.35">
      <c r="A22" s="413"/>
    </row>
    <row r="23" spans="1:71" ht="7.5" customHeight="1" x14ac:dyDescent="0.35">
      <c r="A23" s="413"/>
      <c r="B23" s="242"/>
      <c r="C23" s="242"/>
      <c r="D23" s="242"/>
      <c r="E23" s="242"/>
      <c r="F23" s="242"/>
      <c r="G23" s="242"/>
      <c r="H23" s="242"/>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2"/>
      <c r="BF23" s="242"/>
      <c r="BG23" s="242"/>
      <c r="BH23" s="242"/>
      <c r="BI23" s="242"/>
      <c r="BJ23" s="242"/>
      <c r="BK23" s="242"/>
      <c r="BL23" s="242"/>
      <c r="BM23" s="242"/>
      <c r="BN23" s="242"/>
      <c r="BO23" s="242"/>
      <c r="BP23" s="242"/>
      <c r="BQ23" s="242"/>
      <c r="BR23" s="242"/>
      <c r="BS23" s="242"/>
    </row>
    <row r="24" spans="1:71" ht="14.25" customHeight="1" x14ac:dyDescent="0.35">
      <c r="A24" s="413"/>
    </row>
    <row r="25" spans="1:71" ht="20.25" customHeight="1" x14ac:dyDescent="0.35">
      <c r="A25" s="413"/>
      <c r="C25" s="243" t="s">
        <v>179</v>
      </c>
      <c r="D25" s="244"/>
      <c r="E25" s="244"/>
      <c r="F25" s="244"/>
      <c r="G25" s="244"/>
      <c r="H25" s="244"/>
    </row>
    <row r="26" spans="1:71" ht="14.25" customHeight="1" x14ac:dyDescent="0.35">
      <c r="A26" s="413"/>
      <c r="D26" s="104">
        <f>IF('Set Up Your Model'!$Q$36="","Year 1",'Set Up Your Model'!$Q$36)</f>
        <v>2025</v>
      </c>
      <c r="E26" s="104">
        <f>IF('Set Up Your Model'!$R$36="","Year 2",'Set Up Your Model'!$R$36)</f>
        <v>2026</v>
      </c>
      <c r="F26" s="104">
        <f>IF('Set Up Your Model'!$S$36="","Year 3",'Set Up Your Model'!$S$36)</f>
        <v>2027</v>
      </c>
      <c r="G26" s="104">
        <f>IF('Set Up Your Model'!$T$36="","Year 4",'Set Up Your Model'!$T$36)</f>
        <v>2028</v>
      </c>
      <c r="H26" s="105">
        <f>IF('Set Up Your Model'!$U$36="","Year 5",'Set Up Your Model'!$U$36)</f>
        <v>2029</v>
      </c>
    </row>
    <row r="27" spans="1:71" ht="14.25" customHeight="1" x14ac:dyDescent="0.35">
      <c r="A27" s="414"/>
      <c r="C27" s="239" t="s">
        <v>180</v>
      </c>
      <c r="D27" s="245">
        <f t="shared" ref="D27:H27" si="30">D19+K19+R19+Y19+AF19+AM19+AT19+BA19+BH19+BO19</f>
        <v>0</v>
      </c>
      <c r="E27" s="245">
        <f t="shared" si="30"/>
        <v>0</v>
      </c>
      <c r="F27" s="245">
        <f t="shared" si="30"/>
        <v>0</v>
      </c>
      <c r="G27" s="245">
        <f t="shared" si="30"/>
        <v>0</v>
      </c>
      <c r="H27" s="245">
        <f t="shared" si="30"/>
        <v>0</v>
      </c>
    </row>
    <row r="28" spans="1:71" ht="14.25" customHeight="1" x14ac:dyDescent="0.35">
      <c r="A28" s="246"/>
      <c r="C28" s="239" t="s">
        <v>177</v>
      </c>
      <c r="D28" s="247">
        <f t="shared" ref="D28:H28" si="31">D20+K20+R20+Y20+AF20+AM20+AT20+BA20+BH20+BO20</f>
        <v>0</v>
      </c>
      <c r="E28" s="247">
        <f t="shared" si="31"/>
        <v>0</v>
      </c>
      <c r="F28" s="247">
        <f t="shared" si="31"/>
        <v>0</v>
      </c>
      <c r="G28" s="247">
        <f t="shared" si="31"/>
        <v>0</v>
      </c>
      <c r="H28" s="247">
        <f t="shared" si="31"/>
        <v>0</v>
      </c>
    </row>
    <row r="29" spans="1:71" ht="14.25" customHeight="1" x14ac:dyDescent="0.35">
      <c r="A29" s="246"/>
      <c r="C29" s="239" t="s">
        <v>178</v>
      </c>
      <c r="D29" s="241" t="str">
        <f t="shared" ref="D29:H29" si="32">IFERROR(D28/D27,"--")</f>
        <v>--</v>
      </c>
      <c r="E29" s="241" t="str">
        <f t="shared" si="32"/>
        <v>--</v>
      </c>
      <c r="F29" s="241" t="str">
        <f t="shared" si="32"/>
        <v>--</v>
      </c>
      <c r="G29" s="241" t="str">
        <f t="shared" si="32"/>
        <v>--</v>
      </c>
      <c r="H29" s="241" t="str">
        <f t="shared" si="32"/>
        <v>--</v>
      </c>
    </row>
    <row r="30" spans="1:71" ht="14.25" customHeight="1" x14ac:dyDescent="0.35">
      <c r="A30" s="246"/>
    </row>
    <row r="31" spans="1:71" ht="14.25" customHeight="1" x14ac:dyDescent="0.35">
      <c r="A31" s="246"/>
    </row>
    <row r="32" spans="1:71"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48"/>
    </row>
    <row r="225" spans="1:1" ht="14.25" customHeight="1" x14ac:dyDescent="0.35">
      <c r="A225" s="248"/>
    </row>
    <row r="226" spans="1:1" ht="14.25" customHeight="1" x14ac:dyDescent="0.35">
      <c r="A226" s="248"/>
    </row>
    <row r="227" spans="1:1" ht="14.25" customHeight="1" x14ac:dyDescent="0.35">
      <c r="A227" s="248"/>
    </row>
    <row r="228" spans="1:1" ht="14.25" customHeight="1" x14ac:dyDescent="0.35">
      <c r="A228" s="248"/>
    </row>
    <row r="229" spans="1:1" ht="14.25" customHeight="1" x14ac:dyDescent="0.35">
      <c r="A229" s="248"/>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21">
    <mergeCell ref="A6:A27"/>
    <mergeCell ref="K7:N7"/>
    <mergeCell ref="Y7:AB7"/>
    <mergeCell ref="AM7:AP7"/>
    <mergeCell ref="AS5:AW6"/>
    <mergeCell ref="AT7:AW7"/>
    <mergeCell ref="J5:N6"/>
    <mergeCell ref="X5:AB6"/>
    <mergeCell ref="AL5:AP6"/>
    <mergeCell ref="C5:G6"/>
    <mergeCell ref="D7:G7"/>
    <mergeCell ref="Q5:U6"/>
    <mergeCell ref="R7:U7"/>
    <mergeCell ref="AE5:AI6"/>
    <mergeCell ref="AF7:AI7"/>
    <mergeCell ref="AZ5:BD6"/>
    <mergeCell ref="BG5:BK6"/>
    <mergeCell ref="BN5:BR6"/>
    <mergeCell ref="BA7:BD7"/>
    <mergeCell ref="BH7:BK7"/>
    <mergeCell ref="BO7:BR7"/>
  </mergeCells>
  <dataValidations count="1">
    <dataValidation type="list" allowBlank="1" showErrorMessage="1" sqref="H3" xr:uid="{00000000-0002-0000-0600-000000000000}">
      <formula1>"1,2,3,4,5,6,7,8,9,10"</formula1>
    </dataValidation>
  </dataValidation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1E4F5"/>
  </sheetPr>
  <dimension ref="A1:BS1000"/>
  <sheetViews>
    <sheetView showGridLines="0" workbookViewId="0"/>
  </sheetViews>
  <sheetFormatPr defaultColWidth="12.6328125" defaultRowHeight="15" customHeight="1" x14ac:dyDescent="0.35"/>
  <cols>
    <col min="1" max="1" width="25.6328125" customWidth="1"/>
    <col min="2" max="2" width="8.6328125" customWidth="1"/>
    <col min="3" max="3" width="16.90625" customWidth="1"/>
    <col min="4" max="8" width="13.36328125" customWidth="1"/>
    <col min="9" max="9" width="8.90625" customWidth="1"/>
    <col min="10" max="10" width="17.453125" customWidth="1"/>
    <col min="11" max="15" width="13.36328125" customWidth="1"/>
    <col min="16" max="16" width="8.90625" customWidth="1"/>
    <col min="17" max="17" width="18" customWidth="1"/>
    <col min="18" max="22" width="13.36328125" customWidth="1"/>
    <col min="23" max="23" width="8.90625" customWidth="1"/>
    <col min="24" max="24" width="17.90625" customWidth="1"/>
    <col min="25" max="29" width="13.36328125" customWidth="1"/>
    <col min="30" max="30" width="8.90625" customWidth="1"/>
    <col min="31" max="31" width="17.90625" customWidth="1"/>
    <col min="32" max="36" width="13.36328125" customWidth="1"/>
    <col min="37" max="37" width="8.90625" customWidth="1"/>
    <col min="38" max="38" width="18.453125" customWidth="1"/>
    <col min="39" max="43" width="13.36328125" customWidth="1"/>
    <col min="44" max="44" width="8.90625" customWidth="1"/>
    <col min="45" max="45" width="18.08984375" customWidth="1"/>
    <col min="46" max="50" width="13.36328125" customWidth="1"/>
    <col min="51" max="51" width="8.90625" customWidth="1"/>
    <col min="52" max="52" width="18.453125" customWidth="1"/>
    <col min="53" max="57" width="13.36328125" customWidth="1"/>
    <col min="58" max="58" width="8.90625" customWidth="1"/>
    <col min="59" max="59" width="18.453125" customWidth="1"/>
    <col min="60" max="64" width="13.36328125" customWidth="1"/>
    <col min="65" max="65" width="8.90625" customWidth="1"/>
    <col min="66" max="66" width="18.453125" customWidth="1"/>
    <col min="67" max="71" width="13.36328125" customWidth="1"/>
  </cols>
  <sheetData>
    <row r="1" spans="1:71" ht="48.75" customHeight="1" x14ac:dyDescent="0.35">
      <c r="A1" s="218"/>
      <c r="B1" s="219"/>
      <c r="C1" s="220" t="s">
        <v>31</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219"/>
      <c r="AN1" s="219"/>
      <c r="AO1" s="219"/>
      <c r="AP1" s="219"/>
      <c r="AQ1" s="219"/>
      <c r="AR1" s="219"/>
      <c r="AS1" s="219"/>
      <c r="AT1" s="219"/>
      <c r="AU1" s="219"/>
      <c r="AV1" s="219"/>
      <c r="AW1" s="219"/>
      <c r="AX1" s="219"/>
      <c r="AY1" s="219"/>
      <c r="AZ1" s="219"/>
      <c r="BA1" s="219"/>
      <c r="BB1" s="219"/>
      <c r="BC1" s="219"/>
      <c r="BD1" s="219"/>
      <c r="BE1" s="219"/>
      <c r="BF1" s="219"/>
      <c r="BG1" s="219"/>
      <c r="BH1" s="219"/>
      <c r="BI1" s="219"/>
      <c r="BJ1" s="219"/>
      <c r="BK1" s="219"/>
      <c r="BL1" s="219"/>
      <c r="BM1" s="219"/>
      <c r="BN1" s="219"/>
      <c r="BO1" s="219"/>
      <c r="BP1" s="219"/>
      <c r="BQ1" s="219"/>
      <c r="BR1" s="219"/>
      <c r="BS1" s="219"/>
    </row>
    <row r="2" spans="1:71" ht="14.25" customHeight="1" x14ac:dyDescent="0.35">
      <c r="A2" s="22"/>
    </row>
    <row r="3" spans="1:71" ht="14.25" customHeight="1" x14ac:dyDescent="0.35">
      <c r="A3" s="22"/>
      <c r="C3" s="221" t="s">
        <v>181</v>
      </c>
      <c r="D3" s="221"/>
      <c r="E3" s="221"/>
      <c r="F3" s="221"/>
      <c r="G3" s="221"/>
      <c r="H3" s="222">
        <v>10</v>
      </c>
    </row>
    <row r="4" spans="1:71" ht="14.25" customHeight="1" x14ac:dyDescent="0.45">
      <c r="A4" s="223"/>
    </row>
    <row r="5" spans="1:71" ht="14.25" customHeight="1" x14ac:dyDescent="0.35">
      <c r="A5" s="31" t="s">
        <v>51</v>
      </c>
      <c r="C5" s="408" t="s">
        <v>182</v>
      </c>
      <c r="D5" s="351"/>
      <c r="E5" s="351"/>
      <c r="F5" s="351"/>
      <c r="G5" s="352"/>
      <c r="J5" s="408" t="s">
        <v>183</v>
      </c>
      <c r="K5" s="351"/>
      <c r="L5" s="351"/>
      <c r="M5" s="351"/>
      <c r="N5" s="352"/>
      <c r="Q5" s="408" t="s">
        <v>184</v>
      </c>
      <c r="R5" s="351"/>
      <c r="S5" s="351"/>
      <c r="T5" s="351"/>
      <c r="U5" s="352"/>
      <c r="X5" s="408" t="s">
        <v>185</v>
      </c>
      <c r="Y5" s="351"/>
      <c r="Z5" s="351"/>
      <c r="AA5" s="351"/>
      <c r="AB5" s="352"/>
      <c r="AE5" s="408" t="s">
        <v>186</v>
      </c>
      <c r="AF5" s="351"/>
      <c r="AG5" s="351"/>
      <c r="AH5" s="351"/>
      <c r="AI5" s="352"/>
      <c r="AL5" s="408" t="s">
        <v>187</v>
      </c>
      <c r="AM5" s="351"/>
      <c r="AN5" s="351"/>
      <c r="AO5" s="351"/>
      <c r="AP5" s="352"/>
      <c r="AS5" s="408" t="s">
        <v>188</v>
      </c>
      <c r="AT5" s="351"/>
      <c r="AU5" s="351"/>
      <c r="AV5" s="351"/>
      <c r="AW5" s="352"/>
      <c r="AZ5" s="408" t="s">
        <v>189</v>
      </c>
      <c r="BA5" s="351"/>
      <c r="BB5" s="351"/>
      <c r="BC5" s="351"/>
      <c r="BD5" s="352"/>
      <c r="BG5" s="408" t="s">
        <v>190</v>
      </c>
      <c r="BH5" s="351"/>
      <c r="BI5" s="351"/>
      <c r="BJ5" s="351"/>
      <c r="BK5" s="352"/>
      <c r="BN5" s="408" t="s">
        <v>191</v>
      </c>
      <c r="BO5" s="351"/>
      <c r="BP5" s="351"/>
      <c r="BQ5" s="351"/>
      <c r="BR5" s="352"/>
    </row>
    <row r="6" spans="1:71" ht="14.25" customHeight="1" x14ac:dyDescent="0.35">
      <c r="A6" s="412"/>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c r="AL6" s="409"/>
      <c r="AM6" s="410"/>
      <c r="AN6" s="410"/>
      <c r="AO6" s="410"/>
      <c r="AP6" s="411"/>
      <c r="AS6" s="409"/>
      <c r="AT6" s="410"/>
      <c r="AU6" s="410"/>
      <c r="AV6" s="410"/>
      <c r="AW6" s="411"/>
      <c r="AZ6" s="409"/>
      <c r="BA6" s="410"/>
      <c r="BB6" s="410"/>
      <c r="BC6" s="410"/>
      <c r="BD6" s="411"/>
      <c r="BG6" s="409"/>
      <c r="BH6" s="410"/>
      <c r="BI6" s="410"/>
      <c r="BJ6" s="410"/>
      <c r="BK6" s="411"/>
      <c r="BN6" s="409"/>
      <c r="BO6" s="410"/>
      <c r="BP6" s="410"/>
      <c r="BQ6" s="410"/>
      <c r="BR6" s="411"/>
    </row>
    <row r="7" spans="1:71" ht="14.25" customHeight="1" x14ac:dyDescent="0.35">
      <c r="A7" s="413"/>
      <c r="C7" s="62" t="s">
        <v>166</v>
      </c>
      <c r="D7" s="403"/>
      <c r="E7" s="348"/>
      <c r="F7" s="348"/>
      <c r="G7" s="349"/>
      <c r="J7" s="62" t="s">
        <v>166</v>
      </c>
      <c r="K7" s="403"/>
      <c r="L7" s="348"/>
      <c r="M7" s="348"/>
      <c r="N7" s="349"/>
      <c r="Q7" s="62" t="s">
        <v>166</v>
      </c>
      <c r="R7" s="403"/>
      <c r="S7" s="348"/>
      <c r="T7" s="348"/>
      <c r="U7" s="349"/>
      <c r="X7" s="62" t="s">
        <v>166</v>
      </c>
      <c r="Y7" s="403"/>
      <c r="Z7" s="348"/>
      <c r="AA7" s="348"/>
      <c r="AB7" s="349"/>
      <c r="AE7" s="62" t="s">
        <v>166</v>
      </c>
      <c r="AF7" s="403"/>
      <c r="AG7" s="348"/>
      <c r="AH7" s="348"/>
      <c r="AI7" s="349"/>
      <c r="AL7" s="62" t="s">
        <v>166</v>
      </c>
      <c r="AM7" s="403"/>
      <c r="AN7" s="348"/>
      <c r="AO7" s="348"/>
      <c r="AP7" s="349"/>
      <c r="AS7" s="62" t="s">
        <v>166</v>
      </c>
      <c r="AT7" s="403"/>
      <c r="AU7" s="348"/>
      <c r="AV7" s="348"/>
      <c r="AW7" s="349"/>
      <c r="AZ7" s="62" t="s">
        <v>166</v>
      </c>
      <c r="BA7" s="403"/>
      <c r="BB7" s="348"/>
      <c r="BC7" s="348"/>
      <c r="BD7" s="349"/>
      <c r="BG7" s="62" t="s">
        <v>166</v>
      </c>
      <c r="BH7" s="403"/>
      <c r="BI7" s="348"/>
      <c r="BJ7" s="348"/>
      <c r="BK7" s="349"/>
      <c r="BN7" s="62" t="s">
        <v>166</v>
      </c>
      <c r="BO7" s="403"/>
      <c r="BP7" s="348"/>
      <c r="BQ7" s="348"/>
      <c r="BR7" s="349"/>
    </row>
    <row r="8" spans="1:71" ht="14.25" customHeight="1" x14ac:dyDescent="0.35">
      <c r="A8" s="413"/>
    </row>
    <row r="9" spans="1:71" ht="14.25" customHeight="1" x14ac:dyDescent="0.35">
      <c r="A9" s="413"/>
      <c r="C9" s="224" t="s">
        <v>167</v>
      </c>
      <c r="D9" s="225"/>
      <c r="E9" s="225"/>
      <c r="F9" s="225"/>
      <c r="G9" s="227"/>
      <c r="J9" s="224" t="s">
        <v>167</v>
      </c>
      <c r="K9" s="225"/>
      <c r="L9" s="225"/>
      <c r="M9" s="225"/>
      <c r="N9" s="227"/>
      <c r="Q9" s="224" t="s">
        <v>167</v>
      </c>
      <c r="R9" s="225"/>
      <c r="S9" s="225"/>
      <c r="T9" s="225"/>
      <c r="U9" s="227"/>
      <c r="X9" s="224" t="s">
        <v>167</v>
      </c>
      <c r="Y9" s="225"/>
      <c r="Z9" s="225"/>
      <c r="AA9" s="225"/>
      <c r="AB9" s="227"/>
      <c r="AE9" s="224" t="s">
        <v>167</v>
      </c>
      <c r="AF9" s="225"/>
      <c r="AG9" s="225"/>
      <c r="AH9" s="225"/>
      <c r="AI9" s="227"/>
      <c r="AL9" s="224" t="s">
        <v>167</v>
      </c>
      <c r="AM9" s="225"/>
      <c r="AN9" s="225"/>
      <c r="AO9" s="225"/>
      <c r="AP9" s="227"/>
      <c r="AS9" s="224" t="s">
        <v>167</v>
      </c>
      <c r="AT9" s="225"/>
      <c r="AU9" s="225"/>
      <c r="AV9" s="225"/>
      <c r="AW9" s="227"/>
      <c r="AZ9" s="224" t="s">
        <v>167</v>
      </c>
      <c r="BA9" s="225"/>
      <c r="BB9" s="225"/>
      <c r="BC9" s="225"/>
      <c r="BD9" s="227"/>
      <c r="BG9" s="224" t="s">
        <v>167</v>
      </c>
      <c r="BH9" s="225"/>
      <c r="BI9" s="225"/>
      <c r="BJ9" s="225"/>
      <c r="BK9" s="227"/>
      <c r="BN9" s="224" t="s">
        <v>167</v>
      </c>
      <c r="BO9" s="225"/>
      <c r="BP9" s="225"/>
      <c r="BQ9" s="225"/>
      <c r="BR9" s="227"/>
    </row>
    <row r="10" spans="1:71" ht="14.25" customHeight="1" x14ac:dyDescent="0.35">
      <c r="A10" s="413"/>
      <c r="C10" s="228" t="s">
        <v>169</v>
      </c>
      <c r="G10" s="230"/>
      <c r="J10" s="228" t="s">
        <v>169</v>
      </c>
      <c r="N10" s="230"/>
      <c r="Q10" s="228" t="s">
        <v>169</v>
      </c>
      <c r="U10" s="230"/>
      <c r="X10" s="228" t="s">
        <v>169</v>
      </c>
      <c r="AB10" s="230"/>
      <c r="AE10" s="228" t="s">
        <v>169</v>
      </c>
      <c r="AI10" s="230"/>
      <c r="AL10" s="228" t="s">
        <v>169</v>
      </c>
      <c r="AP10" s="230"/>
      <c r="AS10" s="228" t="s">
        <v>169</v>
      </c>
      <c r="AW10" s="230"/>
      <c r="AZ10" s="228" t="s">
        <v>169</v>
      </c>
      <c r="BD10" s="230"/>
      <c r="BG10" s="228" t="s">
        <v>169</v>
      </c>
      <c r="BK10" s="230"/>
      <c r="BN10" s="228" t="s">
        <v>169</v>
      </c>
      <c r="BR10" s="230"/>
    </row>
    <row r="11" spans="1:71" ht="14.25" customHeight="1" x14ac:dyDescent="0.35">
      <c r="A11" s="413"/>
      <c r="C11" s="228" t="s">
        <v>170</v>
      </c>
      <c r="G11" s="230"/>
      <c r="J11" s="228" t="s">
        <v>170</v>
      </c>
      <c r="N11" s="230"/>
      <c r="Q11" s="228" t="s">
        <v>170</v>
      </c>
      <c r="U11" s="230"/>
      <c r="X11" s="228" t="s">
        <v>170</v>
      </c>
      <c r="AB11" s="230"/>
      <c r="AE11" s="228" t="s">
        <v>170</v>
      </c>
      <c r="AI11" s="230"/>
      <c r="AL11" s="228" t="s">
        <v>170</v>
      </c>
      <c r="AP11" s="230"/>
      <c r="AS11" s="228" t="s">
        <v>170</v>
      </c>
      <c r="AW11" s="230"/>
      <c r="AZ11" s="228" t="s">
        <v>170</v>
      </c>
      <c r="BD11" s="230"/>
      <c r="BG11" s="228" t="s">
        <v>170</v>
      </c>
      <c r="BK11" s="230"/>
      <c r="BN11" s="228" t="s">
        <v>170</v>
      </c>
      <c r="BR11" s="230"/>
    </row>
    <row r="12" spans="1:71" ht="14.25" customHeight="1" x14ac:dyDescent="0.35">
      <c r="A12" s="413"/>
      <c r="C12" s="228" t="s">
        <v>171</v>
      </c>
      <c r="G12" s="230"/>
      <c r="J12" s="228" t="s">
        <v>171</v>
      </c>
      <c r="N12" s="230"/>
      <c r="Q12" s="228" t="s">
        <v>171</v>
      </c>
      <c r="U12" s="230"/>
      <c r="X12" s="228" t="s">
        <v>171</v>
      </c>
      <c r="AB12" s="230"/>
      <c r="AE12" s="228" t="s">
        <v>171</v>
      </c>
      <c r="AI12" s="230"/>
      <c r="AL12" s="228" t="s">
        <v>171</v>
      </c>
      <c r="AP12" s="230"/>
      <c r="AS12" s="228" t="s">
        <v>171</v>
      </c>
      <c r="AW12" s="230"/>
      <c r="AZ12" s="228" t="s">
        <v>171</v>
      </c>
      <c r="BD12" s="230"/>
      <c r="BG12" s="228" t="s">
        <v>171</v>
      </c>
      <c r="BK12" s="230"/>
      <c r="BN12" s="228" t="s">
        <v>171</v>
      </c>
      <c r="BR12" s="230"/>
    </row>
    <row r="13" spans="1:71" ht="14.25" customHeight="1" x14ac:dyDescent="0.35">
      <c r="A13" s="413"/>
      <c r="C13" s="228" t="s">
        <v>192</v>
      </c>
      <c r="G13" s="232"/>
      <c r="J13" s="228" t="s">
        <v>192</v>
      </c>
      <c r="N13" s="232"/>
      <c r="Q13" s="228" t="s">
        <v>192</v>
      </c>
      <c r="U13" s="232"/>
      <c r="X13" s="228" t="s">
        <v>192</v>
      </c>
      <c r="AB13" s="232"/>
      <c r="AE13" s="228" t="s">
        <v>192</v>
      </c>
      <c r="AI13" s="232"/>
      <c r="AL13" s="228" t="s">
        <v>192</v>
      </c>
      <c r="AP13" s="232"/>
      <c r="AS13" s="228" t="s">
        <v>192</v>
      </c>
      <c r="AW13" s="232"/>
      <c r="AZ13" s="228" t="s">
        <v>192</v>
      </c>
      <c r="BD13" s="232"/>
      <c r="BG13" s="228" t="s">
        <v>192</v>
      </c>
      <c r="BK13" s="232"/>
      <c r="BN13" s="228" t="s">
        <v>192</v>
      </c>
      <c r="BR13" s="232"/>
    </row>
    <row r="14" spans="1:71" ht="14.25" customHeight="1" x14ac:dyDescent="0.35">
      <c r="A14" s="413"/>
      <c r="C14" s="228" t="s">
        <v>193</v>
      </c>
      <c r="G14" s="234"/>
      <c r="J14" s="228" t="s">
        <v>193</v>
      </c>
      <c r="N14" s="234"/>
      <c r="Q14" s="228" t="s">
        <v>193</v>
      </c>
      <c r="U14" s="234"/>
      <c r="X14" s="228" t="s">
        <v>193</v>
      </c>
      <c r="AB14" s="234"/>
      <c r="AE14" s="228" t="s">
        <v>193</v>
      </c>
      <c r="AI14" s="234"/>
      <c r="AL14" s="228" t="s">
        <v>193</v>
      </c>
      <c r="AP14" s="234"/>
      <c r="AS14" s="228" t="s">
        <v>193</v>
      </c>
      <c r="AW14" s="234"/>
      <c r="AZ14" s="228" t="s">
        <v>193</v>
      </c>
      <c r="BD14" s="234"/>
      <c r="BG14" s="228" t="s">
        <v>193</v>
      </c>
      <c r="BK14" s="234"/>
      <c r="BN14" s="228" t="s">
        <v>193</v>
      </c>
      <c r="BR14" s="234"/>
    </row>
    <row r="15" spans="1:71" ht="14.25" customHeight="1" x14ac:dyDescent="0.35">
      <c r="A15" s="413"/>
      <c r="C15" s="228" t="s">
        <v>194</v>
      </c>
      <c r="G15" s="232"/>
      <c r="J15" s="228" t="s">
        <v>194</v>
      </c>
      <c r="N15" s="232"/>
      <c r="Q15" s="228" t="s">
        <v>194</v>
      </c>
      <c r="U15" s="232"/>
      <c r="X15" s="228" t="s">
        <v>194</v>
      </c>
      <c r="AB15" s="232"/>
      <c r="AE15" s="228" t="s">
        <v>194</v>
      </c>
      <c r="AI15" s="232"/>
      <c r="AL15" s="228" t="s">
        <v>194</v>
      </c>
      <c r="AP15" s="232"/>
      <c r="AS15" s="228" t="s">
        <v>194</v>
      </c>
      <c r="AW15" s="232"/>
      <c r="AZ15" s="228" t="s">
        <v>194</v>
      </c>
      <c r="BD15" s="232"/>
      <c r="BG15" s="228" t="s">
        <v>194</v>
      </c>
      <c r="BK15" s="232"/>
      <c r="BN15" s="228" t="s">
        <v>194</v>
      </c>
      <c r="BR15" s="232"/>
    </row>
    <row r="16" spans="1:71" ht="14.25" customHeight="1" x14ac:dyDescent="0.35">
      <c r="A16" s="413"/>
      <c r="C16" s="235" t="s">
        <v>195</v>
      </c>
      <c r="D16" s="236"/>
      <c r="E16" s="236"/>
      <c r="F16" s="236"/>
      <c r="G16" s="238"/>
      <c r="J16" s="235" t="s">
        <v>195</v>
      </c>
      <c r="K16" s="236"/>
      <c r="L16" s="236"/>
      <c r="M16" s="236"/>
      <c r="N16" s="238"/>
      <c r="Q16" s="235" t="s">
        <v>195</v>
      </c>
      <c r="R16" s="236"/>
      <c r="S16" s="236"/>
      <c r="T16" s="236"/>
      <c r="U16" s="238"/>
      <c r="X16" s="235" t="s">
        <v>195</v>
      </c>
      <c r="Y16" s="236"/>
      <c r="Z16" s="236"/>
      <c r="AA16" s="236"/>
      <c r="AB16" s="238"/>
      <c r="AE16" s="235" t="s">
        <v>195</v>
      </c>
      <c r="AF16" s="236"/>
      <c r="AG16" s="236"/>
      <c r="AH16" s="236"/>
      <c r="AI16" s="238"/>
      <c r="AL16" s="235" t="s">
        <v>195</v>
      </c>
      <c r="AM16" s="236"/>
      <c r="AN16" s="236"/>
      <c r="AO16" s="236"/>
      <c r="AP16" s="238"/>
      <c r="AS16" s="235" t="s">
        <v>195</v>
      </c>
      <c r="AT16" s="236"/>
      <c r="AU16" s="236"/>
      <c r="AV16" s="236"/>
      <c r="AW16" s="238"/>
      <c r="AZ16" s="235" t="s">
        <v>195</v>
      </c>
      <c r="BA16" s="236"/>
      <c r="BB16" s="236"/>
      <c r="BC16" s="236"/>
      <c r="BD16" s="238"/>
      <c r="BG16" s="235" t="s">
        <v>195</v>
      </c>
      <c r="BH16" s="236"/>
      <c r="BI16" s="236"/>
      <c r="BJ16" s="236"/>
      <c r="BK16" s="238"/>
      <c r="BN16" s="235" t="s">
        <v>195</v>
      </c>
      <c r="BO16" s="236"/>
      <c r="BP16" s="236"/>
      <c r="BQ16" s="236"/>
      <c r="BR16" s="238"/>
    </row>
    <row r="17" spans="1:71" ht="14.25" customHeight="1" x14ac:dyDescent="0.35">
      <c r="A17" s="413"/>
    </row>
    <row r="18" spans="1:71" ht="14.25" customHeight="1" x14ac:dyDescent="0.35">
      <c r="A18" s="413"/>
      <c r="D18" s="104">
        <f>IF('Set Up Your Model'!$Q$36="","Year 1",'Set Up Your Model'!$Q$36)</f>
        <v>2025</v>
      </c>
      <c r="E18" s="104">
        <f>IF('Set Up Your Model'!$R$36="","Year 2",'Set Up Your Model'!$R$36)</f>
        <v>2026</v>
      </c>
      <c r="F18" s="104">
        <f>IF('Set Up Your Model'!$S$36="","Year 3",'Set Up Your Model'!$S$36)</f>
        <v>2027</v>
      </c>
      <c r="G18" s="104">
        <f>IF('Set Up Your Model'!$T$36="","Year 4",'Set Up Your Model'!$T$36)</f>
        <v>2028</v>
      </c>
      <c r="H18" s="105">
        <f>IF('Set Up Your Model'!$U$36="","Year 5",'Set Up Your Model'!$U$36)</f>
        <v>2029</v>
      </c>
      <c r="K18" s="104">
        <f>IF('Set Up Your Model'!$Q$36="","Year 1",'Set Up Your Model'!$Q$36)</f>
        <v>2025</v>
      </c>
      <c r="L18" s="104">
        <f>IF('Set Up Your Model'!$R$36="","Year 2",'Set Up Your Model'!$R$36)</f>
        <v>2026</v>
      </c>
      <c r="M18" s="104">
        <f>IF('Set Up Your Model'!$S$36="","Year 3",'Set Up Your Model'!$S$36)</f>
        <v>2027</v>
      </c>
      <c r="N18" s="104">
        <f>IF('Set Up Your Model'!$T$36="","Year 4",'Set Up Your Model'!$T$36)</f>
        <v>2028</v>
      </c>
      <c r="O18" s="105">
        <f>IF('Set Up Your Model'!$U$36="","Year 5",'Set Up Your Model'!$U$36)</f>
        <v>2029</v>
      </c>
      <c r="R18" s="104">
        <f>IF('Set Up Your Model'!$Q$36="","Year 1",'Set Up Your Model'!$Q$36)</f>
        <v>2025</v>
      </c>
      <c r="S18" s="104">
        <f>IF('Set Up Your Model'!$R$36="","Year 2",'Set Up Your Model'!$R$36)</f>
        <v>2026</v>
      </c>
      <c r="T18" s="104">
        <f>IF('Set Up Your Model'!$S$36="","Year 3",'Set Up Your Model'!$S$36)</f>
        <v>2027</v>
      </c>
      <c r="U18" s="104">
        <f>IF('Set Up Your Model'!$T$36="","Year 4",'Set Up Your Model'!$T$36)</f>
        <v>2028</v>
      </c>
      <c r="V18" s="105">
        <f>IF('Set Up Your Model'!$U$36="","Year 5",'Set Up Your Model'!$U$36)</f>
        <v>2029</v>
      </c>
      <c r="Y18" s="104">
        <f>IF('Set Up Your Model'!$Q$36="","Year 1",'Set Up Your Model'!$Q$36)</f>
        <v>2025</v>
      </c>
      <c r="Z18" s="104">
        <f>IF('Set Up Your Model'!$R$36="","Year 2",'Set Up Your Model'!$R$36)</f>
        <v>2026</v>
      </c>
      <c r="AA18" s="104">
        <f>IF('Set Up Your Model'!$S$36="","Year 3",'Set Up Your Model'!$S$36)</f>
        <v>2027</v>
      </c>
      <c r="AB18" s="104">
        <f>IF('Set Up Your Model'!$T$36="","Year 4",'Set Up Your Model'!$T$36)</f>
        <v>2028</v>
      </c>
      <c r="AC18" s="105">
        <f>IF('Set Up Your Model'!$U$36="","Year 5",'Set Up Your Model'!$U$36)</f>
        <v>2029</v>
      </c>
      <c r="AF18" s="104">
        <f>IF('Set Up Your Model'!$Q$36="","Year 1",'Set Up Your Model'!$Q$36)</f>
        <v>2025</v>
      </c>
      <c r="AG18" s="104">
        <f>IF('Set Up Your Model'!$R$36="","Year 2",'Set Up Your Model'!$R$36)</f>
        <v>2026</v>
      </c>
      <c r="AH18" s="104">
        <f>IF('Set Up Your Model'!$S$36="","Year 3",'Set Up Your Model'!$S$36)</f>
        <v>2027</v>
      </c>
      <c r="AI18" s="104">
        <f>IF('Set Up Your Model'!$T$36="","Year 4",'Set Up Your Model'!$T$36)</f>
        <v>2028</v>
      </c>
      <c r="AJ18" s="105">
        <f>IF('Set Up Your Model'!$U$36="","Year 5",'Set Up Your Model'!$U$36)</f>
        <v>2029</v>
      </c>
      <c r="AM18" s="104">
        <f>IF('Set Up Your Model'!$Q$36="","Year 1",'Set Up Your Model'!$Q$36)</f>
        <v>2025</v>
      </c>
      <c r="AN18" s="104">
        <f>IF('Set Up Your Model'!$R$36="","Year 2",'Set Up Your Model'!$R$36)</f>
        <v>2026</v>
      </c>
      <c r="AO18" s="104">
        <f>IF('Set Up Your Model'!$S$36="","Year 3",'Set Up Your Model'!$S$36)</f>
        <v>2027</v>
      </c>
      <c r="AP18" s="104">
        <f>IF('Set Up Your Model'!$T$36="","Year 4",'Set Up Your Model'!$T$36)</f>
        <v>2028</v>
      </c>
      <c r="AQ18" s="105">
        <f>IF('Set Up Your Model'!$U$36="","Year 5",'Set Up Your Model'!$U$36)</f>
        <v>2029</v>
      </c>
      <c r="AT18" s="104">
        <f>IF('Set Up Your Model'!$Q$36="","Year 1",'Set Up Your Model'!$Q$36)</f>
        <v>2025</v>
      </c>
      <c r="AU18" s="104">
        <f>IF('Set Up Your Model'!$R$36="","Year 2",'Set Up Your Model'!$R$36)</f>
        <v>2026</v>
      </c>
      <c r="AV18" s="104">
        <f>IF('Set Up Your Model'!$S$36="","Year 3",'Set Up Your Model'!$S$36)</f>
        <v>2027</v>
      </c>
      <c r="AW18" s="104">
        <f>IF('Set Up Your Model'!$T$36="","Year 4",'Set Up Your Model'!$T$36)</f>
        <v>2028</v>
      </c>
      <c r="AX18" s="105">
        <f>IF('Set Up Your Model'!$U$36="","Year 5",'Set Up Your Model'!$U$36)</f>
        <v>2029</v>
      </c>
      <c r="BA18" s="104">
        <f>IF('Set Up Your Model'!$Q$36="","Year 1",'Set Up Your Model'!$Q$36)</f>
        <v>2025</v>
      </c>
      <c r="BB18" s="104">
        <f>IF('Set Up Your Model'!$R$36="","Year 2",'Set Up Your Model'!$R$36)</f>
        <v>2026</v>
      </c>
      <c r="BC18" s="104">
        <f>IF('Set Up Your Model'!$S$36="","Year 3",'Set Up Your Model'!$S$36)</f>
        <v>2027</v>
      </c>
      <c r="BD18" s="104">
        <f>IF('Set Up Your Model'!$T$36="","Year 4",'Set Up Your Model'!$T$36)</f>
        <v>2028</v>
      </c>
      <c r="BE18" s="105">
        <f>IF('Set Up Your Model'!$U$36="","Year 5",'Set Up Your Model'!$U$36)</f>
        <v>2029</v>
      </c>
      <c r="BH18" s="104">
        <f>IF('Set Up Your Model'!$Q$36="","Year 1",'Set Up Your Model'!$Q$36)</f>
        <v>2025</v>
      </c>
      <c r="BI18" s="104">
        <f>IF('Set Up Your Model'!$R$36="","Year 2",'Set Up Your Model'!$R$36)</f>
        <v>2026</v>
      </c>
      <c r="BJ18" s="104">
        <f>IF('Set Up Your Model'!$S$36="","Year 3",'Set Up Your Model'!$S$36)</f>
        <v>2027</v>
      </c>
      <c r="BK18" s="104">
        <f>IF('Set Up Your Model'!$T$36="","Year 4",'Set Up Your Model'!$T$36)</f>
        <v>2028</v>
      </c>
      <c r="BL18" s="105">
        <f>IF('Set Up Your Model'!$U$36="","Year 5",'Set Up Your Model'!$U$36)</f>
        <v>2029</v>
      </c>
      <c r="BO18" s="104">
        <f>IF('Set Up Your Model'!$Q$36="","Year 1",'Set Up Your Model'!$Q$36)</f>
        <v>2025</v>
      </c>
      <c r="BP18" s="104">
        <f>IF('Set Up Your Model'!$R$36="","Year 2",'Set Up Your Model'!$R$36)</f>
        <v>2026</v>
      </c>
      <c r="BQ18" s="104">
        <f>IF('Set Up Your Model'!$S$36="","Year 3",'Set Up Your Model'!$S$36)</f>
        <v>2027</v>
      </c>
      <c r="BR18" s="104">
        <f>IF('Set Up Your Model'!$T$36="","Year 4",'Set Up Your Model'!$T$36)</f>
        <v>2028</v>
      </c>
      <c r="BS18" s="105">
        <f>IF('Set Up Your Model'!$U$36="","Year 5",'Set Up Your Model'!$U$36)</f>
        <v>2029</v>
      </c>
    </row>
    <row r="19" spans="1:71" ht="14.25" customHeight="1" x14ac:dyDescent="0.35">
      <c r="A19" s="413"/>
      <c r="C19" s="239" t="s">
        <v>176</v>
      </c>
      <c r="D19" s="240">
        <f>G9*G13*G14</f>
        <v>0</v>
      </c>
      <c r="E19" s="240">
        <f t="shared" ref="E19:H19" si="0">D19*(1+$G$10)</f>
        <v>0</v>
      </c>
      <c r="F19" s="240">
        <f t="shared" si="0"/>
        <v>0</v>
      </c>
      <c r="G19" s="240">
        <f t="shared" si="0"/>
        <v>0</v>
      </c>
      <c r="H19" s="240">
        <f t="shared" si="0"/>
        <v>0</v>
      </c>
      <c r="J19" s="239" t="s">
        <v>176</v>
      </c>
      <c r="K19" s="240">
        <f>N9*N13*N14</f>
        <v>0</v>
      </c>
      <c r="L19" s="240">
        <f t="shared" ref="L19:O19" si="1">K19*(1+$G$10)</f>
        <v>0</v>
      </c>
      <c r="M19" s="240">
        <f t="shared" si="1"/>
        <v>0</v>
      </c>
      <c r="N19" s="240">
        <f t="shared" si="1"/>
        <v>0</v>
      </c>
      <c r="O19" s="240">
        <f t="shared" si="1"/>
        <v>0</v>
      </c>
      <c r="Q19" s="239" t="s">
        <v>176</v>
      </c>
      <c r="R19" s="240">
        <f>U9*U13*U14</f>
        <v>0</v>
      </c>
      <c r="S19" s="240">
        <f t="shared" ref="S19:V19" si="2">R19*(1+$G$10)</f>
        <v>0</v>
      </c>
      <c r="T19" s="240">
        <f t="shared" si="2"/>
        <v>0</v>
      </c>
      <c r="U19" s="240">
        <f t="shared" si="2"/>
        <v>0</v>
      </c>
      <c r="V19" s="240">
        <f t="shared" si="2"/>
        <v>0</v>
      </c>
      <c r="X19" s="239" t="s">
        <v>176</v>
      </c>
      <c r="Y19" s="240">
        <f>AB9*AB13*AB14</f>
        <v>0</v>
      </c>
      <c r="Z19" s="240">
        <f t="shared" ref="Z19:AC19" si="3">Y19*(1+$G$10)</f>
        <v>0</v>
      </c>
      <c r="AA19" s="240">
        <f t="shared" si="3"/>
        <v>0</v>
      </c>
      <c r="AB19" s="240">
        <f t="shared" si="3"/>
        <v>0</v>
      </c>
      <c r="AC19" s="240">
        <f t="shared" si="3"/>
        <v>0</v>
      </c>
      <c r="AE19" s="239" t="s">
        <v>176</v>
      </c>
      <c r="AF19" s="240">
        <f>AI9*AI13*AI14</f>
        <v>0</v>
      </c>
      <c r="AG19" s="240">
        <f t="shared" ref="AG19:AJ19" si="4">AF19*(1+$G$10)</f>
        <v>0</v>
      </c>
      <c r="AH19" s="240">
        <f t="shared" si="4"/>
        <v>0</v>
      </c>
      <c r="AI19" s="240">
        <f t="shared" si="4"/>
        <v>0</v>
      </c>
      <c r="AJ19" s="240">
        <f t="shared" si="4"/>
        <v>0</v>
      </c>
      <c r="AL19" s="239" t="s">
        <v>176</v>
      </c>
      <c r="AM19" s="240">
        <f>AP9*AP13*AP14</f>
        <v>0</v>
      </c>
      <c r="AN19" s="240">
        <f t="shared" ref="AN19:AQ19" si="5">AM19*(1+$G$10)</f>
        <v>0</v>
      </c>
      <c r="AO19" s="240">
        <f t="shared" si="5"/>
        <v>0</v>
      </c>
      <c r="AP19" s="240">
        <f t="shared" si="5"/>
        <v>0</v>
      </c>
      <c r="AQ19" s="240">
        <f t="shared" si="5"/>
        <v>0</v>
      </c>
      <c r="AS19" s="239" t="s">
        <v>176</v>
      </c>
      <c r="AT19" s="240">
        <f>AW9*AW13*AW14</f>
        <v>0</v>
      </c>
      <c r="AU19" s="240">
        <f t="shared" ref="AU19:AX19" si="6">AT19*(1+$G$10)</f>
        <v>0</v>
      </c>
      <c r="AV19" s="240">
        <f t="shared" si="6"/>
        <v>0</v>
      </c>
      <c r="AW19" s="240">
        <f t="shared" si="6"/>
        <v>0</v>
      </c>
      <c r="AX19" s="240">
        <f t="shared" si="6"/>
        <v>0</v>
      </c>
      <c r="AZ19" s="239" t="s">
        <v>176</v>
      </c>
      <c r="BA19" s="240">
        <f>BD9*BD13*BD14</f>
        <v>0</v>
      </c>
      <c r="BB19" s="240">
        <f t="shared" ref="BB19:BE19" si="7">BA19*(1+$G$10)</f>
        <v>0</v>
      </c>
      <c r="BC19" s="240">
        <f t="shared" si="7"/>
        <v>0</v>
      </c>
      <c r="BD19" s="240">
        <f t="shared" si="7"/>
        <v>0</v>
      </c>
      <c r="BE19" s="240">
        <f t="shared" si="7"/>
        <v>0</v>
      </c>
      <c r="BG19" s="239" t="s">
        <v>176</v>
      </c>
      <c r="BH19" s="240">
        <f>BK9*BK13*BK14</f>
        <v>0</v>
      </c>
      <c r="BI19" s="240">
        <f t="shared" ref="BI19:BL19" si="8">BH19*(1+$G$10)</f>
        <v>0</v>
      </c>
      <c r="BJ19" s="240">
        <f t="shared" si="8"/>
        <v>0</v>
      </c>
      <c r="BK19" s="240">
        <f t="shared" si="8"/>
        <v>0</v>
      </c>
      <c r="BL19" s="240">
        <f t="shared" si="8"/>
        <v>0</v>
      </c>
      <c r="BN19" s="239" t="s">
        <v>176</v>
      </c>
      <c r="BO19" s="240">
        <f>BR9*BR13*BR14</f>
        <v>0</v>
      </c>
      <c r="BP19" s="240">
        <f t="shared" ref="BP19:BS19" si="9">BO19*(1+$G$10)</f>
        <v>0</v>
      </c>
      <c r="BQ19" s="240">
        <f t="shared" si="9"/>
        <v>0</v>
      </c>
      <c r="BR19" s="240">
        <f t="shared" si="9"/>
        <v>0</v>
      </c>
      <c r="BS19" s="240">
        <f t="shared" si="9"/>
        <v>0</v>
      </c>
    </row>
    <row r="20" spans="1:71" ht="14.25" customHeight="1" x14ac:dyDescent="0.35">
      <c r="A20" s="413"/>
      <c r="C20" s="239" t="s">
        <v>177</v>
      </c>
      <c r="D20" s="240">
        <f>G9*G11*G15*G16</f>
        <v>0</v>
      </c>
      <c r="E20" s="240">
        <f t="shared" ref="E20:H20" si="10">D20*(1+$G$12)</f>
        <v>0</v>
      </c>
      <c r="F20" s="240">
        <f t="shared" si="10"/>
        <v>0</v>
      </c>
      <c r="G20" s="240">
        <f t="shared" si="10"/>
        <v>0</v>
      </c>
      <c r="H20" s="240">
        <f t="shared" si="10"/>
        <v>0</v>
      </c>
      <c r="J20" s="239" t="s">
        <v>177</v>
      </c>
      <c r="K20" s="240">
        <f>N9*N11*N15*N16</f>
        <v>0</v>
      </c>
      <c r="L20" s="240">
        <f t="shared" ref="L20:O20" si="11">K20*(1+$G$12)</f>
        <v>0</v>
      </c>
      <c r="M20" s="240">
        <f t="shared" si="11"/>
        <v>0</v>
      </c>
      <c r="N20" s="240">
        <f t="shared" si="11"/>
        <v>0</v>
      </c>
      <c r="O20" s="240">
        <f t="shared" si="11"/>
        <v>0</v>
      </c>
      <c r="Q20" s="239" t="s">
        <v>177</v>
      </c>
      <c r="R20" s="240">
        <f>U9*U11*U15*U16</f>
        <v>0</v>
      </c>
      <c r="S20" s="240">
        <f t="shared" ref="S20:V20" si="12">R20*(1+$G$12)</f>
        <v>0</v>
      </c>
      <c r="T20" s="240">
        <f t="shared" si="12"/>
        <v>0</v>
      </c>
      <c r="U20" s="240">
        <f t="shared" si="12"/>
        <v>0</v>
      </c>
      <c r="V20" s="240">
        <f t="shared" si="12"/>
        <v>0</v>
      </c>
      <c r="X20" s="239" t="s">
        <v>177</v>
      </c>
      <c r="Y20" s="240">
        <f>AB9*AB11*AB15*AB16</f>
        <v>0</v>
      </c>
      <c r="Z20" s="240">
        <f t="shared" ref="Z20:AC20" si="13">Y20*(1+$G$12)</f>
        <v>0</v>
      </c>
      <c r="AA20" s="240">
        <f t="shared" si="13"/>
        <v>0</v>
      </c>
      <c r="AB20" s="240">
        <f t="shared" si="13"/>
        <v>0</v>
      </c>
      <c r="AC20" s="240">
        <f t="shared" si="13"/>
        <v>0</v>
      </c>
      <c r="AE20" s="239" t="s">
        <v>177</v>
      </c>
      <c r="AF20" s="240">
        <f>AI9*AI11*AI15*AI16</f>
        <v>0</v>
      </c>
      <c r="AG20" s="240">
        <f t="shared" ref="AG20:AJ20" si="14">AF20*(1+$G$12)</f>
        <v>0</v>
      </c>
      <c r="AH20" s="240">
        <f t="shared" si="14"/>
        <v>0</v>
      </c>
      <c r="AI20" s="240">
        <f t="shared" si="14"/>
        <v>0</v>
      </c>
      <c r="AJ20" s="240">
        <f t="shared" si="14"/>
        <v>0</v>
      </c>
      <c r="AL20" s="239" t="s">
        <v>177</v>
      </c>
      <c r="AM20" s="240">
        <f>AP9*AP11*AP15*AP16</f>
        <v>0</v>
      </c>
      <c r="AN20" s="240">
        <f t="shared" ref="AN20:AQ20" si="15">AM20*(1+$G$12)</f>
        <v>0</v>
      </c>
      <c r="AO20" s="240">
        <f t="shared" si="15"/>
        <v>0</v>
      </c>
      <c r="AP20" s="240">
        <f t="shared" si="15"/>
        <v>0</v>
      </c>
      <c r="AQ20" s="240">
        <f t="shared" si="15"/>
        <v>0</v>
      </c>
      <c r="AS20" s="239" t="s">
        <v>177</v>
      </c>
      <c r="AT20" s="240">
        <f>AW9*AW11*AW15*AW16</f>
        <v>0</v>
      </c>
      <c r="AU20" s="240">
        <f t="shared" ref="AU20:AX20" si="16">AT20*(1+$G$12)</f>
        <v>0</v>
      </c>
      <c r="AV20" s="240">
        <f t="shared" si="16"/>
        <v>0</v>
      </c>
      <c r="AW20" s="240">
        <f t="shared" si="16"/>
        <v>0</v>
      </c>
      <c r="AX20" s="240">
        <f t="shared" si="16"/>
        <v>0</v>
      </c>
      <c r="AZ20" s="239" t="s">
        <v>177</v>
      </c>
      <c r="BA20" s="240">
        <f>BD9*BD11*BD15*BD16</f>
        <v>0</v>
      </c>
      <c r="BB20" s="240">
        <f t="shared" ref="BB20:BE20" si="17">BA20*(1+$G$12)</f>
        <v>0</v>
      </c>
      <c r="BC20" s="240">
        <f t="shared" si="17"/>
        <v>0</v>
      </c>
      <c r="BD20" s="240">
        <f t="shared" si="17"/>
        <v>0</v>
      </c>
      <c r="BE20" s="240">
        <f t="shared" si="17"/>
        <v>0</v>
      </c>
      <c r="BG20" s="239" t="s">
        <v>177</v>
      </c>
      <c r="BH20" s="240">
        <f>BK9*BK11*BK15*BK16</f>
        <v>0</v>
      </c>
      <c r="BI20" s="240">
        <f t="shared" ref="BI20:BL20" si="18">BH20*(1+$G$12)</f>
        <v>0</v>
      </c>
      <c r="BJ20" s="240">
        <f t="shared" si="18"/>
        <v>0</v>
      </c>
      <c r="BK20" s="240">
        <f t="shared" si="18"/>
        <v>0</v>
      </c>
      <c r="BL20" s="240">
        <f t="shared" si="18"/>
        <v>0</v>
      </c>
      <c r="BN20" s="239" t="s">
        <v>177</v>
      </c>
      <c r="BO20" s="240">
        <f>BR9*BR11*BR15*BR16</f>
        <v>0</v>
      </c>
      <c r="BP20" s="240">
        <f t="shared" ref="BP20:BS20" si="19">BO20*(1+$G$12)</f>
        <v>0</v>
      </c>
      <c r="BQ20" s="240">
        <f t="shared" si="19"/>
        <v>0</v>
      </c>
      <c r="BR20" s="240">
        <f t="shared" si="19"/>
        <v>0</v>
      </c>
      <c r="BS20" s="240">
        <f t="shared" si="19"/>
        <v>0</v>
      </c>
    </row>
    <row r="21" spans="1:71" ht="14.25" customHeight="1" x14ac:dyDescent="0.35">
      <c r="A21" s="413"/>
      <c r="C21" s="239" t="s">
        <v>178</v>
      </c>
      <c r="D21" s="241" t="str">
        <f t="shared" ref="D21:H21" si="20">IFERROR(D20/D19,"--")</f>
        <v>--</v>
      </c>
      <c r="E21" s="241" t="str">
        <f t="shared" si="20"/>
        <v>--</v>
      </c>
      <c r="F21" s="241" t="str">
        <f t="shared" si="20"/>
        <v>--</v>
      </c>
      <c r="G21" s="241" t="str">
        <f t="shared" si="20"/>
        <v>--</v>
      </c>
      <c r="H21" s="241" t="str">
        <f t="shared" si="20"/>
        <v>--</v>
      </c>
      <c r="J21" s="239" t="s">
        <v>178</v>
      </c>
      <c r="K21" s="241" t="str">
        <f t="shared" ref="K21:O21" si="21">IFERROR(K20/K19,"--")</f>
        <v>--</v>
      </c>
      <c r="L21" s="241" t="str">
        <f t="shared" si="21"/>
        <v>--</v>
      </c>
      <c r="M21" s="241" t="str">
        <f t="shared" si="21"/>
        <v>--</v>
      </c>
      <c r="N21" s="241" t="str">
        <f t="shared" si="21"/>
        <v>--</v>
      </c>
      <c r="O21" s="241" t="str">
        <f t="shared" si="21"/>
        <v>--</v>
      </c>
      <c r="Q21" s="239" t="s">
        <v>178</v>
      </c>
      <c r="R21" s="241" t="str">
        <f t="shared" ref="R21:V21" si="22">IFERROR(R20/R19,"--")</f>
        <v>--</v>
      </c>
      <c r="S21" s="241" t="str">
        <f t="shared" si="22"/>
        <v>--</v>
      </c>
      <c r="T21" s="241" t="str">
        <f t="shared" si="22"/>
        <v>--</v>
      </c>
      <c r="U21" s="241" t="str">
        <f t="shared" si="22"/>
        <v>--</v>
      </c>
      <c r="V21" s="241" t="str">
        <f t="shared" si="22"/>
        <v>--</v>
      </c>
      <c r="X21" s="239" t="s">
        <v>178</v>
      </c>
      <c r="Y21" s="241" t="str">
        <f t="shared" ref="Y21:AC21" si="23">IFERROR(Y20/Y19,"--")</f>
        <v>--</v>
      </c>
      <c r="Z21" s="241" t="str">
        <f t="shared" si="23"/>
        <v>--</v>
      </c>
      <c r="AA21" s="241" t="str">
        <f t="shared" si="23"/>
        <v>--</v>
      </c>
      <c r="AB21" s="241" t="str">
        <f t="shared" si="23"/>
        <v>--</v>
      </c>
      <c r="AC21" s="241" t="str">
        <f t="shared" si="23"/>
        <v>--</v>
      </c>
      <c r="AE21" s="239" t="s">
        <v>178</v>
      </c>
      <c r="AF21" s="241" t="str">
        <f t="shared" ref="AF21:AJ21" si="24">IFERROR(AF20/AF19,"--")</f>
        <v>--</v>
      </c>
      <c r="AG21" s="241" t="str">
        <f t="shared" si="24"/>
        <v>--</v>
      </c>
      <c r="AH21" s="241" t="str">
        <f t="shared" si="24"/>
        <v>--</v>
      </c>
      <c r="AI21" s="241" t="str">
        <f t="shared" si="24"/>
        <v>--</v>
      </c>
      <c r="AJ21" s="241" t="str">
        <f t="shared" si="24"/>
        <v>--</v>
      </c>
      <c r="AL21" s="239" t="s">
        <v>178</v>
      </c>
      <c r="AM21" s="241" t="str">
        <f t="shared" ref="AM21:AQ21" si="25">IFERROR(AM20/AM19,"--")</f>
        <v>--</v>
      </c>
      <c r="AN21" s="241" t="str">
        <f t="shared" si="25"/>
        <v>--</v>
      </c>
      <c r="AO21" s="241" t="str">
        <f t="shared" si="25"/>
        <v>--</v>
      </c>
      <c r="AP21" s="241" t="str">
        <f t="shared" si="25"/>
        <v>--</v>
      </c>
      <c r="AQ21" s="241" t="str">
        <f t="shared" si="25"/>
        <v>--</v>
      </c>
      <c r="AS21" s="239" t="s">
        <v>178</v>
      </c>
      <c r="AT21" s="241" t="str">
        <f t="shared" ref="AT21:AX21" si="26">IFERROR(AT20/AT19,"--")</f>
        <v>--</v>
      </c>
      <c r="AU21" s="241" t="str">
        <f t="shared" si="26"/>
        <v>--</v>
      </c>
      <c r="AV21" s="241" t="str">
        <f t="shared" si="26"/>
        <v>--</v>
      </c>
      <c r="AW21" s="241" t="str">
        <f t="shared" si="26"/>
        <v>--</v>
      </c>
      <c r="AX21" s="241" t="str">
        <f t="shared" si="26"/>
        <v>--</v>
      </c>
      <c r="AZ21" s="239" t="s">
        <v>178</v>
      </c>
      <c r="BA21" s="241" t="str">
        <f t="shared" ref="BA21:BE21" si="27">IFERROR(BA20/BA19,"--")</f>
        <v>--</v>
      </c>
      <c r="BB21" s="241" t="str">
        <f t="shared" si="27"/>
        <v>--</v>
      </c>
      <c r="BC21" s="241" t="str">
        <f t="shared" si="27"/>
        <v>--</v>
      </c>
      <c r="BD21" s="241" t="str">
        <f t="shared" si="27"/>
        <v>--</v>
      </c>
      <c r="BE21" s="241" t="str">
        <f t="shared" si="27"/>
        <v>--</v>
      </c>
      <c r="BG21" s="239" t="s">
        <v>178</v>
      </c>
      <c r="BH21" s="241" t="str">
        <f t="shared" ref="BH21:BL21" si="28">IFERROR(BH20/BH19,"--")</f>
        <v>--</v>
      </c>
      <c r="BI21" s="241" t="str">
        <f t="shared" si="28"/>
        <v>--</v>
      </c>
      <c r="BJ21" s="241" t="str">
        <f t="shared" si="28"/>
        <v>--</v>
      </c>
      <c r="BK21" s="241" t="str">
        <f t="shared" si="28"/>
        <v>--</v>
      </c>
      <c r="BL21" s="241" t="str">
        <f t="shared" si="28"/>
        <v>--</v>
      </c>
      <c r="BN21" s="239" t="s">
        <v>178</v>
      </c>
      <c r="BO21" s="241" t="str">
        <f t="shared" ref="BO21:BS21" si="29">IFERROR(BO20/BO19,"--")</f>
        <v>--</v>
      </c>
      <c r="BP21" s="241" t="str">
        <f t="shared" si="29"/>
        <v>--</v>
      </c>
      <c r="BQ21" s="241" t="str">
        <f t="shared" si="29"/>
        <v>--</v>
      </c>
      <c r="BR21" s="241" t="str">
        <f t="shared" si="29"/>
        <v>--</v>
      </c>
      <c r="BS21" s="241" t="str">
        <f t="shared" si="29"/>
        <v>--</v>
      </c>
    </row>
    <row r="22" spans="1:71" ht="14.25" customHeight="1" x14ac:dyDescent="0.35">
      <c r="A22" s="413"/>
      <c r="Z22" s="249"/>
      <c r="AA22" s="249"/>
      <c r="AB22" s="249"/>
      <c r="AC22" s="249"/>
      <c r="BB22" s="249"/>
      <c r="BC22" s="249"/>
      <c r="BD22" s="249"/>
      <c r="BE22" s="249"/>
    </row>
    <row r="23" spans="1:71" ht="7.5" customHeight="1" x14ac:dyDescent="0.35">
      <c r="A23" s="413"/>
      <c r="B23" s="242"/>
      <c r="C23" s="242"/>
      <c r="D23" s="242"/>
      <c r="E23" s="242"/>
      <c r="F23" s="242"/>
      <c r="G23" s="242"/>
      <c r="H23" s="242"/>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2"/>
      <c r="BF23" s="242"/>
      <c r="BG23" s="242"/>
      <c r="BH23" s="242"/>
      <c r="BI23" s="242"/>
      <c r="BJ23" s="242"/>
      <c r="BK23" s="242"/>
      <c r="BL23" s="242"/>
      <c r="BM23" s="242"/>
      <c r="BN23" s="242"/>
      <c r="BO23" s="242"/>
      <c r="BP23" s="242"/>
      <c r="BQ23" s="242"/>
      <c r="BR23" s="242"/>
      <c r="BS23" s="242"/>
    </row>
    <row r="24" spans="1:71" ht="14.25" customHeight="1" x14ac:dyDescent="0.35">
      <c r="A24" s="413"/>
    </row>
    <row r="25" spans="1:71" ht="14.25" customHeight="1" x14ac:dyDescent="0.35">
      <c r="A25" s="413"/>
      <c r="C25" s="243" t="s">
        <v>196</v>
      </c>
      <c r="D25" s="244"/>
      <c r="E25" s="244"/>
      <c r="F25" s="244"/>
      <c r="G25" s="244"/>
      <c r="H25" s="244"/>
    </row>
    <row r="26" spans="1:71" ht="14.25" customHeight="1" x14ac:dyDescent="0.35">
      <c r="A26" s="413"/>
      <c r="D26" s="104">
        <f>IF('Set Up Your Model'!$Q$36="","Year 1",'Set Up Your Model'!$Q$36)</f>
        <v>2025</v>
      </c>
      <c r="E26" s="104">
        <f>IF('Set Up Your Model'!$R$36="","Year 2",'Set Up Your Model'!$R$36)</f>
        <v>2026</v>
      </c>
      <c r="F26" s="104">
        <f>IF('Set Up Your Model'!$S$36="","Year 3",'Set Up Your Model'!$S$36)</f>
        <v>2027</v>
      </c>
      <c r="G26" s="104">
        <f>IF('Set Up Your Model'!$T$36="","Year 4",'Set Up Your Model'!$T$36)</f>
        <v>2028</v>
      </c>
      <c r="H26" s="105">
        <f>IF('Set Up Your Model'!$U$36="","Year 5",'Set Up Your Model'!$U$36)</f>
        <v>2029</v>
      </c>
    </row>
    <row r="27" spans="1:71" ht="14.25" customHeight="1" x14ac:dyDescent="0.35">
      <c r="A27" s="414"/>
      <c r="C27" s="239" t="s">
        <v>180</v>
      </c>
      <c r="D27" s="247">
        <f t="shared" ref="D27:H27" si="30">D19+K19+R19+Y19+AF19+AM19+AT19+BA19+BH19+BO19</f>
        <v>0</v>
      </c>
      <c r="E27" s="247">
        <f t="shared" si="30"/>
        <v>0</v>
      </c>
      <c r="F27" s="247">
        <f t="shared" si="30"/>
        <v>0</v>
      </c>
      <c r="G27" s="247">
        <f t="shared" si="30"/>
        <v>0</v>
      </c>
      <c r="H27" s="247">
        <f t="shared" si="30"/>
        <v>0</v>
      </c>
    </row>
    <row r="28" spans="1:71" ht="14.25" customHeight="1" x14ac:dyDescent="0.35">
      <c r="A28" s="246"/>
      <c r="C28" s="239" t="s">
        <v>177</v>
      </c>
      <c r="D28" s="247">
        <f t="shared" ref="D28:H28" si="31">D20+K20+R20+Y20+AF20+AM20+AT20+BA20+BH20+BO20</f>
        <v>0</v>
      </c>
      <c r="E28" s="247">
        <f t="shared" si="31"/>
        <v>0</v>
      </c>
      <c r="F28" s="247">
        <f t="shared" si="31"/>
        <v>0</v>
      </c>
      <c r="G28" s="247">
        <f t="shared" si="31"/>
        <v>0</v>
      </c>
      <c r="H28" s="247">
        <f t="shared" si="31"/>
        <v>0</v>
      </c>
    </row>
    <row r="29" spans="1:71" ht="14.25" customHeight="1" x14ac:dyDescent="0.35">
      <c r="A29" s="246"/>
      <c r="C29" s="239" t="s">
        <v>178</v>
      </c>
      <c r="D29" s="241" t="str">
        <f t="shared" ref="D29:H29" si="32">IFERROR(D28/D27,"--")</f>
        <v>--</v>
      </c>
      <c r="E29" s="241" t="str">
        <f t="shared" si="32"/>
        <v>--</v>
      </c>
      <c r="F29" s="241" t="str">
        <f t="shared" si="32"/>
        <v>--</v>
      </c>
      <c r="G29" s="241" t="str">
        <f t="shared" si="32"/>
        <v>--</v>
      </c>
      <c r="H29" s="241" t="str">
        <f t="shared" si="32"/>
        <v>--</v>
      </c>
    </row>
    <row r="30" spans="1:71" ht="14.25" customHeight="1" x14ac:dyDescent="0.35">
      <c r="A30" s="246"/>
    </row>
    <row r="31" spans="1:71" ht="14.25" customHeight="1" x14ac:dyDescent="0.35">
      <c r="A31" s="246"/>
    </row>
    <row r="32" spans="1:71"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48"/>
    </row>
    <row r="225" spans="1:1" ht="14.25" customHeight="1" x14ac:dyDescent="0.35">
      <c r="A225" s="248"/>
    </row>
    <row r="226" spans="1:1" ht="14.25" customHeight="1" x14ac:dyDescent="0.35">
      <c r="A226" s="248"/>
    </row>
    <row r="227" spans="1:1" ht="14.25" customHeight="1" x14ac:dyDescent="0.35">
      <c r="A227" s="248"/>
    </row>
    <row r="228" spans="1:1" ht="14.25" customHeight="1" x14ac:dyDescent="0.35">
      <c r="A228" s="248"/>
    </row>
    <row r="229" spans="1:1" ht="14.25" customHeight="1" x14ac:dyDescent="0.35">
      <c r="A229" s="248"/>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21">
    <mergeCell ref="A6:A27"/>
    <mergeCell ref="K7:N7"/>
    <mergeCell ref="Y7:AB7"/>
    <mergeCell ref="AM7:AP7"/>
    <mergeCell ref="AS5:AW6"/>
    <mergeCell ref="AT7:AW7"/>
    <mergeCell ref="J5:N6"/>
    <mergeCell ref="X5:AB6"/>
    <mergeCell ref="AL5:AP6"/>
    <mergeCell ref="C5:G6"/>
    <mergeCell ref="D7:G7"/>
    <mergeCell ref="Q5:U6"/>
    <mergeCell ref="R7:U7"/>
    <mergeCell ref="AE5:AI6"/>
    <mergeCell ref="AF7:AI7"/>
    <mergeCell ref="AZ5:BD6"/>
    <mergeCell ref="BG5:BK6"/>
    <mergeCell ref="BN5:BR6"/>
    <mergeCell ref="BA7:BD7"/>
    <mergeCell ref="BH7:BK7"/>
    <mergeCell ref="BO7:BR7"/>
  </mergeCells>
  <dataValidations count="1">
    <dataValidation type="list" allowBlank="1" showErrorMessage="1" sqref="H3" xr:uid="{00000000-0002-0000-0700-000000000000}">
      <formula1>"1,2,3,4,5,6,7,8,9,10"</formula1>
    </dataValidation>
  </dataValidation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1E4F5"/>
  </sheetPr>
  <dimension ref="A1:BD1000"/>
  <sheetViews>
    <sheetView showGridLines="0" workbookViewId="0"/>
  </sheetViews>
  <sheetFormatPr defaultColWidth="12.6328125" defaultRowHeight="15" customHeight="1" x14ac:dyDescent="0.35"/>
  <cols>
    <col min="1" max="1" width="25.6328125" customWidth="1"/>
    <col min="2" max="2" width="8.6328125" customWidth="1"/>
    <col min="3" max="3" width="16.90625" customWidth="1"/>
    <col min="4" max="8" width="13.36328125" customWidth="1"/>
    <col min="9" max="9" width="8.90625" customWidth="1"/>
    <col min="10" max="10" width="17.453125" customWidth="1"/>
    <col min="11" max="15" width="13.36328125" customWidth="1"/>
    <col min="16" max="16" width="8.90625" customWidth="1"/>
    <col min="17" max="17" width="18" customWidth="1"/>
    <col min="18" max="22" width="13.36328125" customWidth="1"/>
    <col min="23" max="23" width="8.90625" customWidth="1"/>
    <col min="24" max="24" width="17.90625" customWidth="1"/>
    <col min="25" max="29" width="13.36328125" customWidth="1"/>
    <col min="30" max="30" width="8.90625" customWidth="1"/>
    <col min="31" max="31" width="17.90625" customWidth="1"/>
    <col min="32" max="36" width="13.36328125" customWidth="1"/>
    <col min="37" max="37" width="8.90625" customWidth="1"/>
    <col min="38" max="56" width="8.90625" hidden="1" customWidth="1"/>
  </cols>
  <sheetData>
    <row r="1" spans="1:56" ht="48.75" customHeight="1" x14ac:dyDescent="0.35">
      <c r="A1" s="218"/>
      <c r="B1" s="219"/>
      <c r="C1" s="220" t="s">
        <v>36</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219"/>
      <c r="AN1" s="219"/>
      <c r="AO1" s="219"/>
      <c r="AP1" s="219"/>
      <c r="AQ1" s="219"/>
      <c r="AR1" s="219"/>
      <c r="AS1" s="219"/>
      <c r="AT1" s="219"/>
      <c r="AU1" s="219"/>
      <c r="AV1" s="219"/>
      <c r="AW1" s="219"/>
      <c r="AX1" s="219"/>
      <c r="AY1" s="219"/>
      <c r="AZ1" s="219"/>
      <c r="BA1" s="219"/>
      <c r="BB1" s="219"/>
      <c r="BC1" s="219"/>
      <c r="BD1" s="219"/>
    </row>
    <row r="2" spans="1:56" ht="14.25" customHeight="1" x14ac:dyDescent="0.35">
      <c r="A2" s="22"/>
    </row>
    <row r="3" spans="1:56" ht="14.25" customHeight="1" x14ac:dyDescent="0.35">
      <c r="A3" s="22"/>
      <c r="C3" s="221" t="s">
        <v>197</v>
      </c>
      <c r="D3" s="147"/>
      <c r="E3" s="147"/>
      <c r="F3" s="147"/>
      <c r="G3" s="147"/>
      <c r="H3" s="222">
        <v>5</v>
      </c>
    </row>
    <row r="4" spans="1:56" ht="14.25" customHeight="1" x14ac:dyDescent="0.45">
      <c r="A4" s="223"/>
    </row>
    <row r="5" spans="1:56" ht="15" customHeight="1" x14ac:dyDescent="0.35">
      <c r="A5" s="31" t="s">
        <v>51</v>
      </c>
      <c r="C5" s="408" t="s">
        <v>198</v>
      </c>
      <c r="D5" s="351"/>
      <c r="E5" s="351"/>
      <c r="F5" s="351"/>
      <c r="G5" s="352"/>
      <c r="J5" s="408" t="s">
        <v>199</v>
      </c>
      <c r="K5" s="351"/>
      <c r="L5" s="351"/>
      <c r="M5" s="351"/>
      <c r="N5" s="352"/>
      <c r="Q5" s="408" t="s">
        <v>200</v>
      </c>
      <c r="R5" s="351"/>
      <c r="S5" s="351"/>
      <c r="T5" s="351"/>
      <c r="U5" s="352"/>
      <c r="X5" s="408" t="s">
        <v>201</v>
      </c>
      <c r="Y5" s="351"/>
      <c r="Z5" s="351"/>
      <c r="AA5" s="351"/>
      <c r="AB5" s="352"/>
      <c r="AE5" s="408" t="s">
        <v>202</v>
      </c>
      <c r="AF5" s="351"/>
      <c r="AG5" s="351"/>
      <c r="AH5" s="351"/>
      <c r="AI5" s="352"/>
    </row>
    <row r="6" spans="1:56" ht="15" customHeight="1" x14ac:dyDescent="0.35">
      <c r="A6" s="412"/>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row>
    <row r="7" spans="1:56" ht="14.25" customHeight="1" x14ac:dyDescent="0.35">
      <c r="A7" s="413"/>
      <c r="C7" s="93" t="s">
        <v>166</v>
      </c>
      <c r="D7" s="403"/>
      <c r="E7" s="348"/>
      <c r="F7" s="348"/>
      <c r="G7" s="349"/>
      <c r="J7" s="93" t="s">
        <v>166</v>
      </c>
      <c r="K7" s="403"/>
      <c r="L7" s="348"/>
      <c r="M7" s="348"/>
      <c r="N7" s="349"/>
      <c r="Q7" s="93" t="s">
        <v>166</v>
      </c>
      <c r="R7" s="403"/>
      <c r="S7" s="348"/>
      <c r="T7" s="348"/>
      <c r="U7" s="349"/>
      <c r="X7" s="93" t="s">
        <v>166</v>
      </c>
      <c r="Y7" s="403"/>
      <c r="Z7" s="348"/>
      <c r="AA7" s="348"/>
      <c r="AB7" s="349"/>
      <c r="AE7" s="93" t="s">
        <v>166</v>
      </c>
      <c r="AF7" s="403"/>
      <c r="AG7" s="348"/>
      <c r="AH7" s="348"/>
      <c r="AI7" s="349"/>
    </row>
    <row r="8" spans="1:56" ht="14.25" customHeight="1" x14ac:dyDescent="0.35">
      <c r="A8" s="413"/>
    </row>
    <row r="9" spans="1:56" ht="14.25" customHeight="1" x14ac:dyDescent="0.35">
      <c r="A9" s="413"/>
      <c r="C9" s="250" t="s">
        <v>203</v>
      </c>
      <c r="D9" s="251"/>
      <c r="E9" s="251"/>
      <c r="F9" s="251"/>
      <c r="G9" s="252"/>
      <c r="J9" s="250" t="s">
        <v>203</v>
      </c>
      <c r="K9" s="251"/>
      <c r="L9" s="251"/>
      <c r="M9" s="251"/>
      <c r="N9" s="252"/>
      <c r="Q9" s="250" t="s">
        <v>203</v>
      </c>
      <c r="R9" s="251"/>
      <c r="S9" s="251"/>
      <c r="T9" s="251"/>
      <c r="U9" s="252"/>
      <c r="X9" s="250" t="s">
        <v>203</v>
      </c>
      <c r="Y9" s="251"/>
      <c r="Z9" s="251"/>
      <c r="AA9" s="251"/>
      <c r="AB9" s="252"/>
      <c r="AE9" s="250" t="s">
        <v>203</v>
      </c>
      <c r="AF9" s="251"/>
      <c r="AG9" s="251"/>
      <c r="AH9" s="251"/>
      <c r="AI9" s="252"/>
    </row>
    <row r="10" spans="1:56" ht="14.25" customHeight="1" x14ac:dyDescent="0.35">
      <c r="A10" s="413"/>
      <c r="C10" s="62" t="s">
        <v>204</v>
      </c>
      <c r="G10" s="92"/>
      <c r="J10" s="62" t="s">
        <v>204</v>
      </c>
      <c r="N10" s="92"/>
      <c r="Q10" s="62" t="s">
        <v>204</v>
      </c>
      <c r="U10" s="92"/>
      <c r="X10" s="62" t="s">
        <v>204</v>
      </c>
      <c r="AB10" s="92"/>
      <c r="AE10" s="62" t="s">
        <v>204</v>
      </c>
      <c r="AI10" s="92"/>
    </row>
    <row r="11" spans="1:56" ht="14.25" customHeight="1" x14ac:dyDescent="0.35">
      <c r="A11" s="413"/>
      <c r="C11" s="250" t="s">
        <v>205</v>
      </c>
      <c r="D11" s="251"/>
      <c r="E11" s="251"/>
      <c r="F11" s="251"/>
      <c r="G11" s="253"/>
      <c r="J11" s="250" t="s">
        <v>206</v>
      </c>
      <c r="K11" s="251"/>
      <c r="L11" s="251"/>
      <c r="M11" s="251"/>
      <c r="N11" s="253"/>
      <c r="Q11" s="250" t="s">
        <v>206</v>
      </c>
      <c r="R11" s="251"/>
      <c r="S11" s="251"/>
      <c r="T11" s="251"/>
      <c r="U11" s="253"/>
      <c r="X11" s="250" t="s">
        <v>206</v>
      </c>
      <c r="Y11" s="251"/>
      <c r="Z11" s="251"/>
      <c r="AA11" s="251"/>
      <c r="AB11" s="253"/>
      <c r="AE11" s="250" t="s">
        <v>206</v>
      </c>
      <c r="AF11" s="251"/>
      <c r="AG11" s="251"/>
      <c r="AH11" s="251"/>
      <c r="AI11" s="253"/>
    </row>
    <row r="12" spans="1:56" ht="14.25" customHeight="1" x14ac:dyDescent="0.35">
      <c r="A12" s="413"/>
      <c r="C12" s="62" t="s">
        <v>207</v>
      </c>
      <c r="G12" s="249"/>
      <c r="J12" s="62" t="s">
        <v>207</v>
      </c>
      <c r="N12" s="249"/>
      <c r="Q12" s="62" t="s">
        <v>207</v>
      </c>
      <c r="U12" s="249"/>
      <c r="X12" s="62" t="s">
        <v>207</v>
      </c>
      <c r="AB12" s="249"/>
      <c r="AE12" s="62" t="s">
        <v>207</v>
      </c>
      <c r="AI12" s="249"/>
    </row>
    <row r="13" spans="1:56" ht="14.25" customHeight="1" x14ac:dyDescent="0.35">
      <c r="A13" s="413"/>
      <c r="C13" s="224" t="s">
        <v>208</v>
      </c>
      <c r="D13" s="225"/>
      <c r="E13" s="225"/>
      <c r="F13" s="225"/>
      <c r="G13" s="254"/>
      <c r="J13" s="224" t="s">
        <v>208</v>
      </c>
      <c r="K13" s="225"/>
      <c r="L13" s="225"/>
      <c r="M13" s="225"/>
      <c r="N13" s="254"/>
      <c r="Q13" s="224" t="s">
        <v>208</v>
      </c>
      <c r="R13" s="225"/>
      <c r="S13" s="225"/>
      <c r="T13" s="225"/>
      <c r="U13" s="254"/>
      <c r="X13" s="224" t="s">
        <v>208</v>
      </c>
      <c r="Y13" s="225"/>
      <c r="Z13" s="225"/>
      <c r="AA13" s="225"/>
      <c r="AB13" s="254"/>
      <c r="AE13" s="224" t="s">
        <v>208</v>
      </c>
      <c r="AF13" s="225"/>
      <c r="AG13" s="225"/>
      <c r="AH13" s="225"/>
      <c r="AI13" s="254"/>
    </row>
    <row r="14" spans="1:56" ht="14.25" customHeight="1" x14ac:dyDescent="0.35">
      <c r="A14" s="413"/>
      <c r="C14" s="235" t="s">
        <v>209</v>
      </c>
      <c r="D14" s="236"/>
      <c r="E14" s="236"/>
      <c r="F14" s="236"/>
      <c r="G14" s="255"/>
      <c r="J14" s="235" t="s">
        <v>209</v>
      </c>
      <c r="K14" s="236"/>
      <c r="L14" s="236"/>
      <c r="M14" s="236"/>
      <c r="N14" s="255"/>
      <c r="Q14" s="235" t="s">
        <v>209</v>
      </c>
      <c r="R14" s="236"/>
      <c r="S14" s="236"/>
      <c r="T14" s="236"/>
      <c r="U14" s="255"/>
      <c r="X14" s="235" t="s">
        <v>209</v>
      </c>
      <c r="Y14" s="236"/>
      <c r="Z14" s="236"/>
      <c r="AA14" s="236"/>
      <c r="AB14" s="255"/>
      <c r="AE14" s="235" t="s">
        <v>209</v>
      </c>
      <c r="AF14" s="236"/>
      <c r="AG14" s="236"/>
      <c r="AH14" s="236"/>
      <c r="AI14" s="255"/>
    </row>
    <row r="15" spans="1:56" ht="14.25" customHeight="1" x14ac:dyDescent="0.35">
      <c r="A15" s="413"/>
      <c r="C15" s="62" t="s">
        <v>210</v>
      </c>
      <c r="J15" s="62" t="s">
        <v>210</v>
      </c>
      <c r="Q15" s="62" t="s">
        <v>210</v>
      </c>
      <c r="X15" s="62" t="s">
        <v>210</v>
      </c>
      <c r="AE15" s="62" t="s">
        <v>210</v>
      </c>
    </row>
    <row r="16" spans="1:56" ht="14.25" customHeight="1" x14ac:dyDescent="0.35">
      <c r="A16" s="413"/>
      <c r="C16" s="224" t="s">
        <v>211</v>
      </c>
      <c r="D16" s="225"/>
      <c r="E16" s="225"/>
      <c r="F16" s="225"/>
      <c r="G16" s="256"/>
      <c r="J16" s="224" t="s">
        <v>211</v>
      </c>
      <c r="K16" s="225"/>
      <c r="L16" s="225"/>
      <c r="M16" s="225"/>
      <c r="N16" s="256"/>
      <c r="Q16" s="224" t="s">
        <v>211</v>
      </c>
      <c r="R16" s="225"/>
      <c r="S16" s="225"/>
      <c r="T16" s="225"/>
      <c r="U16" s="256"/>
      <c r="X16" s="224" t="s">
        <v>211</v>
      </c>
      <c r="Y16" s="225"/>
      <c r="Z16" s="225"/>
      <c r="AA16" s="225"/>
      <c r="AB16" s="256"/>
      <c r="AE16" s="224" t="s">
        <v>211</v>
      </c>
      <c r="AF16" s="225"/>
      <c r="AG16" s="225"/>
      <c r="AH16" s="225"/>
      <c r="AI16" s="256"/>
    </row>
    <row r="17" spans="1:56" ht="14.25" customHeight="1" x14ac:dyDescent="0.35">
      <c r="A17" s="413"/>
      <c r="C17" s="228" t="s">
        <v>212</v>
      </c>
      <c r="D17" s="66"/>
      <c r="E17" s="66"/>
      <c r="F17" s="66"/>
      <c r="G17" s="230"/>
      <c r="H17" s="66"/>
      <c r="I17" s="66"/>
      <c r="J17" s="228" t="s">
        <v>212</v>
      </c>
      <c r="K17" s="66"/>
      <c r="L17" s="66"/>
      <c r="M17" s="66"/>
      <c r="N17" s="230"/>
      <c r="O17" s="66"/>
      <c r="P17" s="66"/>
      <c r="Q17" s="228" t="s">
        <v>212</v>
      </c>
      <c r="R17" s="66"/>
      <c r="S17" s="66"/>
      <c r="T17" s="66"/>
      <c r="U17" s="230"/>
      <c r="V17" s="66"/>
      <c r="W17" s="66"/>
      <c r="X17" s="228" t="s">
        <v>212</v>
      </c>
      <c r="Y17" s="66"/>
      <c r="Z17" s="66"/>
      <c r="AA17" s="66"/>
      <c r="AB17" s="230"/>
      <c r="AC17" s="66"/>
      <c r="AD17" s="66"/>
      <c r="AE17" s="228" t="s">
        <v>212</v>
      </c>
      <c r="AF17" s="66"/>
      <c r="AG17" s="66"/>
      <c r="AH17" s="66"/>
      <c r="AI17" s="230"/>
      <c r="AJ17" s="66"/>
      <c r="AK17" s="66"/>
      <c r="AL17" s="66"/>
      <c r="AM17" s="66"/>
      <c r="AN17" s="66"/>
      <c r="AO17" s="66"/>
      <c r="AP17" s="66"/>
      <c r="AQ17" s="66"/>
      <c r="AR17" s="66"/>
      <c r="AS17" s="66"/>
      <c r="AT17" s="66"/>
      <c r="AU17" s="66"/>
      <c r="AV17" s="66"/>
      <c r="AW17" s="66"/>
      <c r="AX17" s="66"/>
      <c r="AY17" s="66"/>
      <c r="AZ17" s="66"/>
      <c r="BA17" s="66"/>
      <c r="BB17" s="66"/>
      <c r="BC17" s="66"/>
      <c r="BD17" s="66"/>
    </row>
    <row r="18" spans="1:56" ht="14.25" customHeight="1" x14ac:dyDescent="0.35">
      <c r="A18" s="413"/>
      <c r="B18" s="66"/>
      <c r="C18" s="235" t="s">
        <v>213</v>
      </c>
      <c r="D18" s="236"/>
      <c r="E18" s="236"/>
      <c r="F18" s="236"/>
      <c r="G18" s="255"/>
      <c r="J18" s="235" t="s">
        <v>213</v>
      </c>
      <c r="K18" s="236"/>
      <c r="L18" s="236"/>
      <c r="M18" s="236"/>
      <c r="N18" s="255"/>
      <c r="Q18" s="235" t="s">
        <v>213</v>
      </c>
      <c r="R18" s="236"/>
      <c r="S18" s="236"/>
      <c r="T18" s="236"/>
      <c r="U18" s="255"/>
      <c r="X18" s="235" t="s">
        <v>213</v>
      </c>
      <c r="Y18" s="236"/>
      <c r="Z18" s="236"/>
      <c r="AA18" s="236"/>
      <c r="AB18" s="255"/>
      <c r="AE18" s="235" t="s">
        <v>213</v>
      </c>
      <c r="AF18" s="236"/>
      <c r="AG18" s="236"/>
      <c r="AH18" s="236"/>
      <c r="AI18" s="255"/>
    </row>
    <row r="19" spans="1:56" ht="14.25" customHeight="1" x14ac:dyDescent="0.35">
      <c r="A19" s="413"/>
    </row>
    <row r="20" spans="1:56" ht="14.25" customHeight="1" x14ac:dyDescent="0.35">
      <c r="A20" s="413"/>
      <c r="D20" s="104">
        <f>IF('Set Up Your Model'!$Q$36="","Year 1",'Set Up Your Model'!$Q$36)</f>
        <v>2025</v>
      </c>
      <c r="E20" s="104">
        <f>IF('Set Up Your Model'!$R$36="","Year 2",'Set Up Your Model'!$R$36)</f>
        <v>2026</v>
      </c>
      <c r="F20" s="104">
        <f>IF('Set Up Your Model'!$S$36="","Year 3",'Set Up Your Model'!$S$36)</f>
        <v>2027</v>
      </c>
      <c r="G20" s="104">
        <f>IF('Set Up Your Model'!$T$36="","Year 4",'Set Up Your Model'!$T$36)</f>
        <v>2028</v>
      </c>
      <c r="H20" s="105">
        <f>IF('Set Up Your Model'!$U$36="","Year 5",'Set Up Your Model'!$U$36)</f>
        <v>2029</v>
      </c>
      <c r="K20" s="104">
        <f>IF('Set Up Your Model'!$Q$36="","Year 1",'Set Up Your Model'!$Q$36)</f>
        <v>2025</v>
      </c>
      <c r="L20" s="104">
        <f>IF('Set Up Your Model'!$R$36="","Year 2",'Set Up Your Model'!$R$36)</f>
        <v>2026</v>
      </c>
      <c r="M20" s="104">
        <f>IF('Set Up Your Model'!$S$36="","Year 3",'Set Up Your Model'!$S$36)</f>
        <v>2027</v>
      </c>
      <c r="N20" s="104">
        <f>IF('Set Up Your Model'!$T$36="","Year 4",'Set Up Your Model'!$T$36)</f>
        <v>2028</v>
      </c>
      <c r="O20" s="105">
        <f>IF('Set Up Your Model'!$U$36="","Year 5",'Set Up Your Model'!$U$36)</f>
        <v>2029</v>
      </c>
      <c r="R20" s="104">
        <f>IF('Set Up Your Model'!$Q$36="","Year 1",'Set Up Your Model'!$Q$36)</f>
        <v>2025</v>
      </c>
      <c r="S20" s="104">
        <f>IF('Set Up Your Model'!$R$36="","Year 2",'Set Up Your Model'!$R$36)</f>
        <v>2026</v>
      </c>
      <c r="T20" s="104">
        <f>IF('Set Up Your Model'!$S$36="","Year 3",'Set Up Your Model'!$S$36)</f>
        <v>2027</v>
      </c>
      <c r="U20" s="104">
        <f>IF('Set Up Your Model'!$T$36="","Year 4",'Set Up Your Model'!$T$36)</f>
        <v>2028</v>
      </c>
      <c r="V20" s="105">
        <f>IF('Set Up Your Model'!$U$36="","Year 5",'Set Up Your Model'!$U$36)</f>
        <v>2029</v>
      </c>
      <c r="Y20" s="104">
        <f>IF('Set Up Your Model'!$Q$36="","Year 1",'Set Up Your Model'!$Q$36)</f>
        <v>2025</v>
      </c>
      <c r="Z20" s="104">
        <f>IF('Set Up Your Model'!$R$36="","Year 2",'Set Up Your Model'!$R$36)</f>
        <v>2026</v>
      </c>
      <c r="AA20" s="104">
        <f>IF('Set Up Your Model'!$S$36="","Year 3",'Set Up Your Model'!$S$36)</f>
        <v>2027</v>
      </c>
      <c r="AB20" s="104">
        <f>IF('Set Up Your Model'!$T$36="","Year 4",'Set Up Your Model'!$T$36)</f>
        <v>2028</v>
      </c>
      <c r="AC20" s="105">
        <f>IF('Set Up Your Model'!$U$36="","Year 5",'Set Up Your Model'!$U$36)</f>
        <v>2029</v>
      </c>
      <c r="AF20" s="104">
        <f>IF('Set Up Your Model'!$Q$36="","Year 1",'Set Up Your Model'!$Q$36)</f>
        <v>2025</v>
      </c>
      <c r="AG20" s="104">
        <f>IF('Set Up Your Model'!$R$36="","Year 2",'Set Up Your Model'!$R$36)</f>
        <v>2026</v>
      </c>
      <c r="AH20" s="104">
        <f>IF('Set Up Your Model'!$S$36="","Year 3",'Set Up Your Model'!$S$36)</f>
        <v>2027</v>
      </c>
      <c r="AI20" s="104">
        <f>IF('Set Up Your Model'!$T$36="","Year 4",'Set Up Your Model'!$T$36)</f>
        <v>2028</v>
      </c>
      <c r="AJ20" s="105">
        <f>IF('Set Up Your Model'!$U$36="","Year 5",'Set Up Your Model'!$U$36)</f>
        <v>2029</v>
      </c>
    </row>
    <row r="21" spans="1:56" ht="14.25" customHeight="1" x14ac:dyDescent="0.35">
      <c r="A21" s="413"/>
      <c r="C21" s="239" t="s">
        <v>177</v>
      </c>
      <c r="D21" s="240">
        <f>(G11)+(G13*G14*G9)</f>
        <v>0</v>
      </c>
      <c r="E21" s="240">
        <f t="shared" ref="E21:H21" si="0">D21*(1+$G$16)*(1+$G$17)*($G$18)</f>
        <v>0</v>
      </c>
      <c r="F21" s="240">
        <f t="shared" si="0"/>
        <v>0</v>
      </c>
      <c r="G21" s="240">
        <f t="shared" si="0"/>
        <v>0</v>
      </c>
      <c r="H21" s="240">
        <f t="shared" si="0"/>
        <v>0</v>
      </c>
      <c r="J21" s="239" t="s">
        <v>177</v>
      </c>
      <c r="K21" s="240">
        <f>(N11)+(N13*N14*N9)</f>
        <v>0</v>
      </c>
      <c r="L21" s="240">
        <f t="shared" ref="L21:O21" si="1">K21*(1+$G$16)*(1+$G$17)*($G$18)</f>
        <v>0</v>
      </c>
      <c r="M21" s="240">
        <f t="shared" si="1"/>
        <v>0</v>
      </c>
      <c r="N21" s="240">
        <f t="shared" si="1"/>
        <v>0</v>
      </c>
      <c r="O21" s="240">
        <f t="shared" si="1"/>
        <v>0</v>
      </c>
      <c r="Q21" s="239" t="s">
        <v>177</v>
      </c>
      <c r="R21" s="240">
        <f>(U11)+(U13*U14*U9)</f>
        <v>0</v>
      </c>
      <c r="S21" s="240">
        <f t="shared" ref="S21:V21" si="2">R21*(1+$G$16)*(1+$G$17)*($G$18)</f>
        <v>0</v>
      </c>
      <c r="T21" s="240">
        <f t="shared" si="2"/>
        <v>0</v>
      </c>
      <c r="U21" s="240">
        <f t="shared" si="2"/>
        <v>0</v>
      </c>
      <c r="V21" s="240">
        <f t="shared" si="2"/>
        <v>0</v>
      </c>
      <c r="X21" s="239" t="s">
        <v>177</v>
      </c>
      <c r="Y21" s="240">
        <f>(AB11)+(AB13*AB14*AB9)</f>
        <v>0</v>
      </c>
      <c r="Z21" s="240">
        <f t="shared" ref="Z21:AC21" si="3">Y21*(1+$G$16)*(1+$G$17)*($G$18)</f>
        <v>0</v>
      </c>
      <c r="AA21" s="240">
        <f t="shared" si="3"/>
        <v>0</v>
      </c>
      <c r="AB21" s="240">
        <f t="shared" si="3"/>
        <v>0</v>
      </c>
      <c r="AC21" s="240">
        <f t="shared" si="3"/>
        <v>0</v>
      </c>
      <c r="AE21" s="239" t="s">
        <v>177</v>
      </c>
      <c r="AF21" s="240">
        <f>(AI11)+(AI13*AI14*AI9)</f>
        <v>0</v>
      </c>
      <c r="AG21" s="240">
        <f t="shared" ref="AG21:AJ21" si="4">AF21*(1+$G$16)*(1+$G$17)*($G$18)</f>
        <v>0</v>
      </c>
      <c r="AH21" s="240">
        <f t="shared" si="4"/>
        <v>0</v>
      </c>
      <c r="AI21" s="240">
        <f t="shared" si="4"/>
        <v>0</v>
      </c>
      <c r="AJ21" s="240">
        <f t="shared" si="4"/>
        <v>0</v>
      </c>
    </row>
    <row r="22" spans="1:56" ht="14.25" customHeight="1" x14ac:dyDescent="0.35">
      <c r="A22" s="413"/>
      <c r="Z22" s="249"/>
      <c r="AA22" s="249"/>
      <c r="AB22" s="249"/>
      <c r="AC22" s="249"/>
    </row>
    <row r="23" spans="1:56" ht="7.5" customHeight="1" x14ac:dyDescent="0.35">
      <c r="A23" s="413"/>
      <c r="B23" s="242"/>
      <c r="C23" s="242"/>
      <c r="D23" s="242"/>
      <c r="E23" s="242"/>
      <c r="F23" s="242"/>
      <c r="G23" s="242"/>
      <c r="H23" s="242"/>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row>
    <row r="24" spans="1:56" ht="14.25" customHeight="1" x14ac:dyDescent="0.35">
      <c r="A24" s="413"/>
    </row>
    <row r="25" spans="1:56" ht="14.25" customHeight="1" x14ac:dyDescent="0.35">
      <c r="A25" s="413"/>
      <c r="C25" s="243" t="s">
        <v>214</v>
      </c>
      <c r="D25" s="244"/>
      <c r="E25" s="244"/>
      <c r="F25" s="244"/>
      <c r="G25" s="244"/>
      <c r="H25" s="244"/>
    </row>
    <row r="26" spans="1:56" ht="14.25" customHeight="1" x14ac:dyDescent="0.35">
      <c r="A26" s="413"/>
      <c r="D26" s="104">
        <f>IF('Set Up Your Model'!$Q$36="","Year 1",'Set Up Your Model'!$Q$36)</f>
        <v>2025</v>
      </c>
      <c r="E26" s="104">
        <f>IF('Set Up Your Model'!$R$36="","Year 2",'Set Up Your Model'!$R$36)</f>
        <v>2026</v>
      </c>
      <c r="F26" s="104">
        <f>IF('Set Up Your Model'!$S$36="","Year 3",'Set Up Your Model'!$S$36)</f>
        <v>2027</v>
      </c>
      <c r="G26" s="104">
        <f>IF('Set Up Your Model'!$T$36="","Year 4",'Set Up Your Model'!$T$36)</f>
        <v>2028</v>
      </c>
      <c r="H26" s="105">
        <f>IF('Set Up Your Model'!$U$36="","Year 5",'Set Up Your Model'!$U$36)</f>
        <v>2029</v>
      </c>
    </row>
    <row r="27" spans="1:56" ht="14.25" customHeight="1" x14ac:dyDescent="0.35">
      <c r="A27" s="414"/>
      <c r="C27" s="239" t="s">
        <v>215</v>
      </c>
      <c r="D27" s="247">
        <f t="shared" ref="D27:H27" si="5">D21+K21+R21+Y21+AF21</f>
        <v>0</v>
      </c>
      <c r="E27" s="247">
        <f t="shared" si="5"/>
        <v>0</v>
      </c>
      <c r="F27" s="247">
        <f t="shared" si="5"/>
        <v>0</v>
      </c>
      <c r="G27" s="247">
        <f t="shared" si="5"/>
        <v>0</v>
      </c>
      <c r="H27" s="247">
        <f t="shared" si="5"/>
        <v>0</v>
      </c>
    </row>
    <row r="28" spans="1:56" ht="14.25" customHeight="1" x14ac:dyDescent="0.35">
      <c r="A28" s="246"/>
    </row>
    <row r="29" spans="1:56" ht="14.25" customHeight="1" x14ac:dyDescent="0.35">
      <c r="A29" s="246"/>
    </row>
    <row r="30" spans="1:56" ht="14.25" customHeight="1" x14ac:dyDescent="0.35">
      <c r="A30" s="246"/>
    </row>
    <row r="31" spans="1:56" ht="14.25" customHeight="1" x14ac:dyDescent="0.35">
      <c r="A31" s="246"/>
    </row>
    <row r="32" spans="1:56"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48"/>
    </row>
    <row r="225" spans="1:1" ht="14.25" customHeight="1" x14ac:dyDescent="0.35">
      <c r="A225" s="248"/>
    </row>
    <row r="226" spans="1:1" ht="14.25" customHeight="1" x14ac:dyDescent="0.35">
      <c r="A226" s="248"/>
    </row>
    <row r="227" spans="1:1" ht="14.25" customHeight="1" x14ac:dyDescent="0.35">
      <c r="A227" s="248"/>
    </row>
    <row r="228" spans="1:1" ht="14.25" customHeight="1" x14ac:dyDescent="0.35">
      <c r="A228" s="22"/>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11">
    <mergeCell ref="A6:A27"/>
    <mergeCell ref="D7:G7"/>
    <mergeCell ref="K7:N7"/>
    <mergeCell ref="Y7:AB7"/>
    <mergeCell ref="Q5:U6"/>
    <mergeCell ref="R7:U7"/>
    <mergeCell ref="AE5:AI6"/>
    <mergeCell ref="AF7:AI7"/>
    <mergeCell ref="C5:G6"/>
    <mergeCell ref="J5:N6"/>
    <mergeCell ref="X5:AB6"/>
  </mergeCells>
  <dataValidations count="1">
    <dataValidation type="list" allowBlank="1" showErrorMessage="1" sqref="H3" xr:uid="{00000000-0002-0000-0800-000000000000}">
      <formula1>"1,2,3,4,5"</formula1>
    </dataValidation>
  </dataValidations>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1E4F5"/>
  </sheetPr>
  <dimension ref="A1:AJ1000"/>
  <sheetViews>
    <sheetView showGridLines="0" workbookViewId="0"/>
  </sheetViews>
  <sheetFormatPr defaultColWidth="12.6328125" defaultRowHeight="15" customHeight="1" x14ac:dyDescent="0.35"/>
  <cols>
    <col min="1" max="1" width="25.6328125" customWidth="1"/>
    <col min="2" max="2" width="8.6328125" customWidth="1"/>
    <col min="3" max="3" width="16.90625" customWidth="1"/>
    <col min="4" max="8" width="13.36328125" customWidth="1"/>
    <col min="9" max="9" width="9.08984375" customWidth="1"/>
    <col min="10" max="10" width="17.453125" customWidth="1"/>
    <col min="11" max="15" width="13.36328125" customWidth="1"/>
    <col min="16" max="16" width="8.90625" customWidth="1"/>
    <col min="17" max="17" width="18" customWidth="1"/>
    <col min="18" max="22" width="13.36328125" customWidth="1"/>
    <col min="23" max="23" width="8.90625" customWidth="1"/>
    <col min="24" max="24" width="17.90625" customWidth="1"/>
    <col min="25" max="29" width="13.36328125" customWidth="1"/>
    <col min="30" max="30" width="8.90625" customWidth="1"/>
    <col min="31" max="31" width="17.90625" customWidth="1"/>
    <col min="32" max="36" width="13.36328125" customWidth="1"/>
  </cols>
  <sheetData>
    <row r="1" spans="1:36" ht="48.75" customHeight="1" x14ac:dyDescent="0.35">
      <c r="A1" s="218"/>
      <c r="B1" s="219"/>
      <c r="C1" s="220" t="s">
        <v>34</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row>
    <row r="2" spans="1:36" ht="14.25" customHeight="1" x14ac:dyDescent="0.35">
      <c r="A2" s="22"/>
    </row>
    <row r="3" spans="1:36" ht="14.25" customHeight="1" x14ac:dyDescent="0.35">
      <c r="A3" s="31"/>
      <c r="C3" s="221" t="s">
        <v>216</v>
      </c>
      <c r="D3" s="147"/>
      <c r="E3" s="147"/>
      <c r="F3" s="147"/>
      <c r="G3" s="147"/>
      <c r="H3" s="222">
        <v>5</v>
      </c>
    </row>
    <row r="4" spans="1:36" ht="14.25" customHeight="1" x14ac:dyDescent="0.35">
      <c r="A4" s="257"/>
    </row>
    <row r="5" spans="1:36" ht="14.25" customHeight="1" x14ac:dyDescent="0.35">
      <c r="A5" s="31" t="s">
        <v>51</v>
      </c>
      <c r="C5" s="408" t="s">
        <v>217</v>
      </c>
      <c r="D5" s="351"/>
      <c r="E5" s="351"/>
      <c r="F5" s="351"/>
      <c r="G5" s="352"/>
      <c r="J5" s="408" t="s">
        <v>218</v>
      </c>
      <c r="K5" s="351"/>
      <c r="L5" s="351"/>
      <c r="M5" s="351"/>
      <c r="N5" s="352"/>
      <c r="Q5" s="408" t="s">
        <v>219</v>
      </c>
      <c r="R5" s="351"/>
      <c r="S5" s="351"/>
      <c r="T5" s="351"/>
      <c r="U5" s="352"/>
      <c r="X5" s="408" t="s">
        <v>220</v>
      </c>
      <c r="Y5" s="351"/>
      <c r="Z5" s="351"/>
      <c r="AA5" s="351"/>
      <c r="AB5" s="352"/>
      <c r="AE5" s="408" t="s">
        <v>221</v>
      </c>
      <c r="AF5" s="351"/>
      <c r="AG5" s="351"/>
      <c r="AH5" s="351"/>
      <c r="AI5" s="352"/>
    </row>
    <row r="6" spans="1:36" ht="14.25" customHeight="1" x14ac:dyDescent="0.35">
      <c r="A6" s="415"/>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row>
    <row r="7" spans="1:36" ht="14.25" customHeight="1" x14ac:dyDescent="0.35">
      <c r="A7" s="361"/>
      <c r="C7" s="93" t="s">
        <v>166</v>
      </c>
      <c r="D7" s="403"/>
      <c r="E7" s="348"/>
      <c r="F7" s="348"/>
      <c r="G7" s="349"/>
      <c r="J7" s="93" t="s">
        <v>166</v>
      </c>
      <c r="K7" s="403"/>
      <c r="L7" s="348"/>
      <c r="M7" s="348"/>
      <c r="N7" s="349"/>
      <c r="Q7" s="93" t="s">
        <v>166</v>
      </c>
      <c r="R7" s="403"/>
      <c r="S7" s="348"/>
      <c r="T7" s="348"/>
      <c r="U7" s="349"/>
      <c r="X7" s="93" t="s">
        <v>166</v>
      </c>
      <c r="Y7" s="403"/>
      <c r="Z7" s="348"/>
      <c r="AA7" s="348"/>
      <c r="AB7" s="349"/>
      <c r="AE7" s="93" t="s">
        <v>166</v>
      </c>
      <c r="AF7" s="403"/>
      <c r="AG7" s="348"/>
      <c r="AH7" s="348"/>
      <c r="AI7" s="349"/>
    </row>
    <row r="8" spans="1:36" ht="14.25" customHeight="1" x14ac:dyDescent="0.35">
      <c r="A8" s="361"/>
    </row>
    <row r="9" spans="1:36" ht="14.25" customHeight="1" x14ac:dyDescent="0.35">
      <c r="A9" s="361"/>
      <c r="C9" s="250" t="s">
        <v>222</v>
      </c>
      <c r="D9" s="251"/>
      <c r="E9" s="251"/>
      <c r="F9" s="251"/>
      <c r="G9" s="258"/>
      <c r="J9" s="250" t="s">
        <v>222</v>
      </c>
      <c r="K9" s="251"/>
      <c r="L9" s="251"/>
      <c r="M9" s="251"/>
      <c r="N9" s="258"/>
      <c r="Q9" s="250" t="s">
        <v>222</v>
      </c>
      <c r="R9" s="251"/>
      <c r="S9" s="251"/>
      <c r="T9" s="251"/>
      <c r="U9" s="258"/>
      <c r="X9" s="250" t="s">
        <v>222</v>
      </c>
      <c r="Y9" s="251"/>
      <c r="Z9" s="251"/>
      <c r="AA9" s="251"/>
      <c r="AB9" s="258"/>
      <c r="AE9" s="250" t="s">
        <v>222</v>
      </c>
      <c r="AF9" s="251"/>
      <c r="AG9" s="251"/>
      <c r="AH9" s="251"/>
      <c r="AI9" s="258"/>
    </row>
    <row r="10" spans="1:36" ht="14.25" customHeight="1" x14ac:dyDescent="0.35">
      <c r="A10" s="361"/>
      <c r="C10" s="62" t="s">
        <v>223</v>
      </c>
      <c r="J10" s="62" t="s">
        <v>223</v>
      </c>
      <c r="Q10" s="62" t="s">
        <v>223</v>
      </c>
      <c r="X10" s="62" t="s">
        <v>223</v>
      </c>
      <c r="AE10" s="62" t="s">
        <v>223</v>
      </c>
    </row>
    <row r="11" spans="1:36" ht="14.25" customHeight="1" x14ac:dyDescent="0.35">
      <c r="A11" s="361"/>
      <c r="C11" s="224" t="s">
        <v>224</v>
      </c>
      <c r="D11" s="225"/>
      <c r="E11" s="225"/>
      <c r="F11" s="225"/>
      <c r="G11" s="256"/>
      <c r="J11" s="224" t="s">
        <v>224</v>
      </c>
      <c r="K11" s="225"/>
      <c r="L11" s="225"/>
      <c r="M11" s="225"/>
      <c r="N11" s="256"/>
      <c r="Q11" s="224" t="s">
        <v>224</v>
      </c>
      <c r="R11" s="225"/>
      <c r="S11" s="225"/>
      <c r="T11" s="225"/>
      <c r="U11" s="256"/>
      <c r="X11" s="224" t="s">
        <v>224</v>
      </c>
      <c r="Y11" s="225"/>
      <c r="Z11" s="225"/>
      <c r="AA11" s="225"/>
      <c r="AB11" s="256"/>
      <c r="AE11" s="224" t="s">
        <v>224</v>
      </c>
      <c r="AF11" s="225"/>
      <c r="AG11" s="225"/>
      <c r="AH11" s="225"/>
      <c r="AI11" s="256"/>
    </row>
    <row r="12" spans="1:36" ht="14.25" customHeight="1" x14ac:dyDescent="0.35">
      <c r="A12" s="361"/>
      <c r="C12" s="235" t="s">
        <v>225</v>
      </c>
      <c r="D12" s="236"/>
      <c r="E12" s="236"/>
      <c r="F12" s="236"/>
      <c r="G12" s="259"/>
      <c r="J12" s="235" t="s">
        <v>226</v>
      </c>
      <c r="K12" s="236"/>
      <c r="L12" s="236"/>
      <c r="M12" s="236"/>
      <c r="N12" s="259"/>
      <c r="Q12" s="235" t="s">
        <v>226</v>
      </c>
      <c r="R12" s="236"/>
      <c r="S12" s="236"/>
      <c r="T12" s="236"/>
      <c r="U12" s="259"/>
      <c r="X12" s="235" t="s">
        <v>226</v>
      </c>
      <c r="Y12" s="236"/>
      <c r="Z12" s="236"/>
      <c r="AA12" s="236"/>
      <c r="AB12" s="259"/>
      <c r="AE12" s="235" t="s">
        <v>226</v>
      </c>
      <c r="AF12" s="236"/>
      <c r="AG12" s="236"/>
      <c r="AH12" s="236"/>
      <c r="AI12" s="259"/>
    </row>
    <row r="13" spans="1:36" ht="14.25" customHeight="1" x14ac:dyDescent="0.35">
      <c r="A13" s="361"/>
      <c r="C13" s="62" t="s">
        <v>227</v>
      </c>
      <c r="J13" s="62" t="s">
        <v>227</v>
      </c>
      <c r="Q13" s="62" t="s">
        <v>227</v>
      </c>
      <c r="X13" s="62" t="s">
        <v>227</v>
      </c>
      <c r="AE13" s="62" t="s">
        <v>227</v>
      </c>
    </row>
    <row r="14" spans="1:36" ht="14.25" customHeight="1" x14ac:dyDescent="0.35">
      <c r="A14" s="361"/>
      <c r="C14" s="224" t="s">
        <v>228</v>
      </c>
      <c r="D14" s="225"/>
      <c r="E14" s="225"/>
      <c r="F14" s="225"/>
      <c r="G14" s="254"/>
      <c r="J14" s="224" t="s">
        <v>228</v>
      </c>
      <c r="K14" s="225"/>
      <c r="L14" s="225"/>
      <c r="M14" s="225"/>
      <c r="N14" s="254"/>
      <c r="Q14" s="224" t="s">
        <v>228</v>
      </c>
      <c r="R14" s="225"/>
      <c r="S14" s="225"/>
      <c r="T14" s="225"/>
      <c r="U14" s="254"/>
      <c r="X14" s="224" t="s">
        <v>228</v>
      </c>
      <c r="Y14" s="225"/>
      <c r="Z14" s="225"/>
      <c r="AA14" s="225"/>
      <c r="AB14" s="254"/>
      <c r="AE14" s="224" t="s">
        <v>228</v>
      </c>
      <c r="AF14" s="225"/>
      <c r="AG14" s="225"/>
      <c r="AH14" s="225"/>
      <c r="AI14" s="254"/>
    </row>
    <row r="15" spans="1:36" ht="14.25" customHeight="1" x14ac:dyDescent="0.35">
      <c r="A15" s="361"/>
      <c r="C15" s="235" t="s">
        <v>229</v>
      </c>
      <c r="D15" s="236"/>
      <c r="E15" s="236"/>
      <c r="F15" s="236"/>
      <c r="G15" s="255"/>
      <c r="J15" s="235" t="s">
        <v>230</v>
      </c>
      <c r="K15" s="236"/>
      <c r="L15" s="236"/>
      <c r="M15" s="236"/>
      <c r="N15" s="255"/>
      <c r="Q15" s="235" t="s">
        <v>230</v>
      </c>
      <c r="R15" s="236"/>
      <c r="S15" s="236"/>
      <c r="T15" s="236"/>
      <c r="U15" s="255"/>
      <c r="X15" s="235" t="s">
        <v>230</v>
      </c>
      <c r="Y15" s="236"/>
      <c r="Z15" s="236"/>
      <c r="AA15" s="236"/>
      <c r="AB15" s="255"/>
      <c r="AE15" s="235" t="s">
        <v>230</v>
      </c>
      <c r="AF15" s="236"/>
      <c r="AG15" s="236"/>
      <c r="AH15" s="236"/>
      <c r="AI15" s="255"/>
    </row>
    <row r="16" spans="1:36" ht="14.25" customHeight="1" x14ac:dyDescent="0.35">
      <c r="A16" s="361"/>
      <c r="C16" s="62" t="s">
        <v>210</v>
      </c>
      <c r="G16" s="92"/>
      <c r="J16" s="62" t="s">
        <v>210</v>
      </c>
      <c r="N16" s="92"/>
      <c r="Q16" s="62" t="s">
        <v>210</v>
      </c>
      <c r="U16" s="92"/>
      <c r="X16" s="62" t="s">
        <v>210</v>
      </c>
      <c r="AB16" s="92"/>
      <c r="AE16" s="62" t="s">
        <v>210</v>
      </c>
      <c r="AI16" s="92"/>
    </row>
    <row r="17" spans="1:36" ht="14.25" customHeight="1" x14ac:dyDescent="0.35">
      <c r="A17" s="361"/>
      <c r="C17" s="224" t="s">
        <v>231</v>
      </c>
      <c r="D17" s="225"/>
      <c r="E17" s="225"/>
      <c r="F17" s="225"/>
      <c r="G17" s="256"/>
      <c r="J17" s="224" t="s">
        <v>231</v>
      </c>
      <c r="K17" s="225"/>
      <c r="L17" s="225"/>
      <c r="M17" s="225"/>
      <c r="N17" s="256"/>
      <c r="Q17" s="224" t="s">
        <v>231</v>
      </c>
      <c r="R17" s="225"/>
      <c r="S17" s="225"/>
      <c r="T17" s="225"/>
      <c r="U17" s="256"/>
      <c r="X17" s="224" t="s">
        <v>231</v>
      </c>
      <c r="Y17" s="225"/>
      <c r="Z17" s="225"/>
      <c r="AA17" s="225"/>
      <c r="AB17" s="256"/>
      <c r="AE17" s="224" t="s">
        <v>231</v>
      </c>
      <c r="AF17" s="225"/>
      <c r="AG17" s="225"/>
      <c r="AH17" s="225"/>
      <c r="AI17" s="256"/>
    </row>
    <row r="18" spans="1:36" ht="14.25" customHeight="1" x14ac:dyDescent="0.35">
      <c r="A18" s="361"/>
      <c r="C18" s="228" t="s">
        <v>232</v>
      </c>
      <c r="G18" s="230"/>
      <c r="J18" s="228" t="s">
        <v>232</v>
      </c>
      <c r="N18" s="230"/>
      <c r="Q18" s="228" t="s">
        <v>232</v>
      </c>
      <c r="U18" s="230"/>
      <c r="X18" s="228" t="s">
        <v>232</v>
      </c>
      <c r="AB18" s="230"/>
      <c r="AE18" s="228" t="s">
        <v>232</v>
      </c>
      <c r="AI18" s="230"/>
    </row>
    <row r="19" spans="1:36" ht="14.25" customHeight="1" x14ac:dyDescent="0.35">
      <c r="A19" s="361"/>
      <c r="C19" s="235" t="s">
        <v>233</v>
      </c>
      <c r="D19" s="236"/>
      <c r="E19" s="236"/>
      <c r="F19" s="236"/>
      <c r="G19" s="255"/>
      <c r="J19" s="235" t="s">
        <v>233</v>
      </c>
      <c r="K19" s="236"/>
      <c r="L19" s="236"/>
      <c r="M19" s="236"/>
      <c r="N19" s="255"/>
      <c r="Q19" s="235" t="s">
        <v>233</v>
      </c>
      <c r="R19" s="236"/>
      <c r="S19" s="236"/>
      <c r="T19" s="236"/>
      <c r="U19" s="255"/>
      <c r="X19" s="235" t="s">
        <v>233</v>
      </c>
      <c r="Y19" s="236"/>
      <c r="Z19" s="236"/>
      <c r="AA19" s="236"/>
      <c r="AB19" s="255"/>
      <c r="AE19" s="235" t="s">
        <v>233</v>
      </c>
      <c r="AF19" s="236"/>
      <c r="AG19" s="236"/>
      <c r="AH19" s="236"/>
      <c r="AI19" s="255"/>
    </row>
    <row r="20" spans="1:36" ht="14.25" customHeight="1" x14ac:dyDescent="0.35">
      <c r="A20" s="361"/>
    </row>
    <row r="21" spans="1:36" ht="14.25" customHeight="1" x14ac:dyDescent="0.35">
      <c r="A21" s="361"/>
      <c r="D21" s="104">
        <f>IF('Set Up Your Model'!$Q$36="","Year 1",'Set Up Your Model'!$Q$36)</f>
        <v>2025</v>
      </c>
      <c r="E21" s="104">
        <f>IF('Set Up Your Model'!$R$36="","Year 2",'Set Up Your Model'!$R$36)</f>
        <v>2026</v>
      </c>
      <c r="F21" s="104">
        <f>IF('Set Up Your Model'!$S$36="","Year 3",'Set Up Your Model'!$S$36)</f>
        <v>2027</v>
      </c>
      <c r="G21" s="104">
        <f>IF('Set Up Your Model'!$T$36="","Year 4",'Set Up Your Model'!$T$36)</f>
        <v>2028</v>
      </c>
      <c r="H21" s="105">
        <f>IF('Set Up Your Model'!$U$36="","Year 5",'Set Up Your Model'!$U$36)</f>
        <v>2029</v>
      </c>
      <c r="K21" s="104">
        <f>IF('Set Up Your Model'!$Q$36="","Year 1",'Set Up Your Model'!$Q$36)</f>
        <v>2025</v>
      </c>
      <c r="L21" s="104">
        <f>IF('Set Up Your Model'!$R$36="","Year 2",'Set Up Your Model'!$R$36)</f>
        <v>2026</v>
      </c>
      <c r="M21" s="104">
        <f>IF('Set Up Your Model'!$S$36="","Year 3",'Set Up Your Model'!$S$36)</f>
        <v>2027</v>
      </c>
      <c r="N21" s="104">
        <f>IF('Set Up Your Model'!$T$36="","Year 4",'Set Up Your Model'!$T$36)</f>
        <v>2028</v>
      </c>
      <c r="O21" s="105">
        <f>IF('Set Up Your Model'!$U$36="","Year 5",'Set Up Your Model'!$U$36)</f>
        <v>2029</v>
      </c>
      <c r="R21" s="104">
        <f>IF('Set Up Your Model'!$Q$36="","Year 1",'Set Up Your Model'!$Q$36)</f>
        <v>2025</v>
      </c>
      <c r="S21" s="104">
        <f>IF('Set Up Your Model'!$R$36="","Year 2",'Set Up Your Model'!$R$36)</f>
        <v>2026</v>
      </c>
      <c r="T21" s="104">
        <f>IF('Set Up Your Model'!$S$36="","Year 3",'Set Up Your Model'!$S$36)</f>
        <v>2027</v>
      </c>
      <c r="U21" s="104">
        <f>IF('Set Up Your Model'!$T$36="","Year 4",'Set Up Your Model'!$T$36)</f>
        <v>2028</v>
      </c>
      <c r="V21" s="105">
        <f>IF('Set Up Your Model'!$U$36="","Year 5",'Set Up Your Model'!$U$36)</f>
        <v>2029</v>
      </c>
      <c r="Y21" s="104">
        <f>IF('Set Up Your Model'!$Q$36="","Year 1",'Set Up Your Model'!$Q$36)</f>
        <v>2025</v>
      </c>
      <c r="Z21" s="104">
        <f>IF('Set Up Your Model'!$R$36="","Year 2",'Set Up Your Model'!$R$36)</f>
        <v>2026</v>
      </c>
      <c r="AA21" s="104">
        <f>IF('Set Up Your Model'!$S$36="","Year 3",'Set Up Your Model'!$S$36)</f>
        <v>2027</v>
      </c>
      <c r="AB21" s="104">
        <f>IF('Set Up Your Model'!$T$36="","Year 4",'Set Up Your Model'!$T$36)</f>
        <v>2028</v>
      </c>
      <c r="AC21" s="105">
        <f>IF('Set Up Your Model'!$U$36="","Year 5",'Set Up Your Model'!$U$36)</f>
        <v>2029</v>
      </c>
      <c r="AF21" s="104">
        <f>IF('Set Up Your Model'!$Q$36="","Year 1",'Set Up Your Model'!$Q$36)</f>
        <v>2025</v>
      </c>
      <c r="AG21" s="104">
        <f>IF('Set Up Your Model'!$R$36="","Year 2",'Set Up Your Model'!$R$36)</f>
        <v>2026</v>
      </c>
      <c r="AH21" s="104">
        <f>IF('Set Up Your Model'!$S$36="","Year 3",'Set Up Your Model'!$S$36)</f>
        <v>2027</v>
      </c>
      <c r="AI21" s="104">
        <f>IF('Set Up Your Model'!$T$36="","Year 4",'Set Up Your Model'!$T$36)</f>
        <v>2028</v>
      </c>
      <c r="AJ21" s="105">
        <f>IF('Set Up Your Model'!$U$36="","Year 5",'Set Up Your Model'!$U$36)</f>
        <v>2029</v>
      </c>
    </row>
    <row r="22" spans="1:36" ht="14.25" customHeight="1" x14ac:dyDescent="0.35">
      <c r="A22" s="361"/>
      <c r="C22" s="239" t="s">
        <v>234</v>
      </c>
      <c r="D22" s="240">
        <f>(G9*G11*G12)+(G9*G14*G15)</f>
        <v>0</v>
      </c>
      <c r="E22" s="240">
        <f t="shared" ref="E22:H22" si="0">D22*(1+$G$17+$G$18+$G$19)</f>
        <v>0</v>
      </c>
      <c r="F22" s="240">
        <f t="shared" si="0"/>
        <v>0</v>
      </c>
      <c r="G22" s="240">
        <f t="shared" si="0"/>
        <v>0</v>
      </c>
      <c r="H22" s="240">
        <f t="shared" si="0"/>
        <v>0</v>
      </c>
      <c r="J22" s="239" t="s">
        <v>234</v>
      </c>
      <c r="K22" s="240">
        <f>(N9*N11*N12)+(N9*N14*N15)</f>
        <v>0</v>
      </c>
      <c r="L22" s="240">
        <f t="shared" ref="L22:O22" si="1">K22*(1+$N$17+$N$18+$N$19)</f>
        <v>0</v>
      </c>
      <c r="M22" s="240">
        <f t="shared" si="1"/>
        <v>0</v>
      </c>
      <c r="N22" s="240">
        <f t="shared" si="1"/>
        <v>0</v>
      </c>
      <c r="O22" s="240">
        <f t="shared" si="1"/>
        <v>0</v>
      </c>
      <c r="Q22" s="239" t="s">
        <v>234</v>
      </c>
      <c r="R22" s="240">
        <f>(U9*U11*U12)+(U9*U14*U15)</f>
        <v>0</v>
      </c>
      <c r="S22" s="240">
        <f t="shared" ref="S22:V22" si="2">R22*(1+$U$17+$U$18+$U$19)</f>
        <v>0</v>
      </c>
      <c r="T22" s="240">
        <f t="shared" si="2"/>
        <v>0</v>
      </c>
      <c r="U22" s="240">
        <f t="shared" si="2"/>
        <v>0</v>
      </c>
      <c r="V22" s="240">
        <f t="shared" si="2"/>
        <v>0</v>
      </c>
      <c r="X22" s="239" t="s">
        <v>234</v>
      </c>
      <c r="Y22" s="240">
        <f>(AB9*AB11*AB12)+(AB9*AB14*AB15)</f>
        <v>0</v>
      </c>
      <c r="Z22" s="240">
        <f t="shared" ref="Z22:AC22" si="3">Y22*(1+$AB$17+$AB$18+$AB$19)</f>
        <v>0</v>
      </c>
      <c r="AA22" s="240">
        <f t="shared" si="3"/>
        <v>0</v>
      </c>
      <c r="AB22" s="240">
        <f t="shared" si="3"/>
        <v>0</v>
      </c>
      <c r="AC22" s="240">
        <f t="shared" si="3"/>
        <v>0</v>
      </c>
      <c r="AE22" s="239" t="s">
        <v>234</v>
      </c>
      <c r="AF22" s="240">
        <f>(AI9*AI11*AI12)+(AI9*AI14*AI15)</f>
        <v>0</v>
      </c>
      <c r="AG22" s="240">
        <f t="shared" ref="AG22:AJ22" si="4">AF22*(1+$AI$17+$AI$18+$AI$19)</f>
        <v>0</v>
      </c>
      <c r="AH22" s="240">
        <f t="shared" si="4"/>
        <v>0</v>
      </c>
      <c r="AI22" s="240">
        <f t="shared" si="4"/>
        <v>0</v>
      </c>
      <c r="AJ22" s="240">
        <f t="shared" si="4"/>
        <v>0</v>
      </c>
    </row>
    <row r="23" spans="1:36" ht="14.25" customHeight="1" x14ac:dyDescent="0.35">
      <c r="A23" s="361"/>
      <c r="Z23" s="249"/>
      <c r="AA23" s="249"/>
      <c r="AB23" s="249"/>
      <c r="AC23" s="249"/>
    </row>
    <row r="24" spans="1:36" ht="7.5" customHeight="1" x14ac:dyDescent="0.35">
      <c r="A24" s="361"/>
      <c r="B24" s="242"/>
      <c r="C24" s="242"/>
      <c r="D24" s="242"/>
      <c r="E24" s="242"/>
      <c r="F24" s="242"/>
      <c r="G24" s="242"/>
      <c r="H24" s="242"/>
      <c r="I24" s="242"/>
      <c r="J24" s="242"/>
      <c r="K24" s="242"/>
      <c r="L24" s="242"/>
      <c r="M24" s="242"/>
      <c r="N24" s="242"/>
      <c r="O24" s="242"/>
      <c r="P24" s="242"/>
      <c r="Q24" s="242"/>
      <c r="R24" s="242"/>
      <c r="S24" s="242"/>
      <c r="T24" s="242"/>
      <c r="U24" s="242"/>
      <c r="V24" s="242"/>
      <c r="W24" s="242"/>
      <c r="X24" s="242"/>
      <c r="Y24" s="242"/>
      <c r="Z24" s="242"/>
      <c r="AA24" s="242"/>
      <c r="AB24" s="242"/>
      <c r="AC24" s="242"/>
      <c r="AD24" s="242"/>
      <c r="AE24" s="242"/>
      <c r="AF24" s="242"/>
      <c r="AG24" s="242"/>
      <c r="AH24" s="242"/>
      <c r="AI24" s="242"/>
      <c r="AJ24" s="242"/>
    </row>
    <row r="25" spans="1:36" ht="14.25" customHeight="1" x14ac:dyDescent="0.35">
      <c r="A25" s="361"/>
      <c r="C25" s="62"/>
    </row>
    <row r="26" spans="1:36" ht="14.25" customHeight="1" x14ac:dyDescent="0.35">
      <c r="A26" s="361"/>
      <c r="C26" s="243" t="s">
        <v>235</v>
      </c>
      <c r="D26" s="244"/>
      <c r="E26" s="244"/>
      <c r="F26" s="244"/>
      <c r="G26" s="244"/>
      <c r="H26" s="244"/>
    </row>
    <row r="27" spans="1:36" ht="14.25" customHeight="1" x14ac:dyDescent="0.35">
      <c r="A27" s="362"/>
      <c r="D27" s="104">
        <f>IF('Set Up Your Model'!$Q$36="","Year 1",'Set Up Your Model'!$Q$36)</f>
        <v>2025</v>
      </c>
      <c r="E27" s="104">
        <f>IF('Set Up Your Model'!$R$36="","Year 2",'Set Up Your Model'!$R$36)</f>
        <v>2026</v>
      </c>
      <c r="F27" s="104">
        <f>IF('Set Up Your Model'!$S$36="","Year 3",'Set Up Your Model'!$S$36)</f>
        <v>2027</v>
      </c>
      <c r="G27" s="104">
        <f>IF('Set Up Your Model'!$T$36="","Year 4",'Set Up Your Model'!$T$36)</f>
        <v>2028</v>
      </c>
      <c r="H27" s="105">
        <f>IF('Set Up Your Model'!$U$36="","Year 5",'Set Up Your Model'!$U$36)</f>
        <v>2029</v>
      </c>
    </row>
    <row r="28" spans="1:36" ht="14.25" customHeight="1" x14ac:dyDescent="0.35">
      <c r="A28" s="246"/>
      <c r="C28" s="239" t="s">
        <v>215</v>
      </c>
      <c r="D28" s="247">
        <f t="shared" ref="D28:H28" si="5">D22+K22+R22+Y22+AF22</f>
        <v>0</v>
      </c>
      <c r="E28" s="247">
        <f t="shared" si="5"/>
        <v>0</v>
      </c>
      <c r="F28" s="247">
        <f t="shared" si="5"/>
        <v>0</v>
      </c>
      <c r="G28" s="247">
        <f t="shared" si="5"/>
        <v>0</v>
      </c>
      <c r="H28" s="247">
        <f t="shared" si="5"/>
        <v>0</v>
      </c>
    </row>
    <row r="29" spans="1:36" ht="14.25" customHeight="1" x14ac:dyDescent="0.35">
      <c r="A29" s="246"/>
    </row>
    <row r="30" spans="1:36" ht="14.25" customHeight="1" x14ac:dyDescent="0.35">
      <c r="A30" s="248"/>
    </row>
    <row r="31" spans="1:36" ht="14.25" customHeight="1" x14ac:dyDescent="0.35">
      <c r="A31" s="248"/>
    </row>
    <row r="32" spans="1:36"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48"/>
    </row>
    <row r="225" spans="1:1" ht="14.25" customHeight="1" x14ac:dyDescent="0.35">
      <c r="A225" s="248"/>
    </row>
    <row r="226" spans="1:1" ht="14.25" customHeight="1" x14ac:dyDescent="0.35">
      <c r="A226" s="248"/>
    </row>
    <row r="227" spans="1:1" ht="14.25" customHeight="1" x14ac:dyDescent="0.35">
      <c r="A227" s="248"/>
    </row>
    <row r="228" spans="1:1" ht="14.25" customHeight="1" x14ac:dyDescent="0.35">
      <c r="A228" s="248"/>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11">
    <mergeCell ref="A6:A27"/>
    <mergeCell ref="D7:G7"/>
    <mergeCell ref="K7:N7"/>
    <mergeCell ref="Y7:AB7"/>
    <mergeCell ref="Q5:U6"/>
    <mergeCell ref="R7:U7"/>
    <mergeCell ref="AE5:AI6"/>
    <mergeCell ref="AF7:AI7"/>
    <mergeCell ref="C5:G6"/>
    <mergeCell ref="J5:N6"/>
    <mergeCell ref="X5:AB6"/>
  </mergeCells>
  <dataValidations count="1">
    <dataValidation type="list" allowBlank="1" showErrorMessage="1" sqref="H3" xr:uid="{00000000-0002-0000-0900-000000000000}">
      <formula1>"1,2,3,4,5"</formula1>
    </dataValidation>
  </dataValidations>
  <pageMargins left="0.7" right="0.7" top="0.75" bottom="0.75" header="0" footer="0"/>
  <pageSetup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C1E4F5"/>
  </sheetPr>
  <dimension ref="A1:AJ1000"/>
  <sheetViews>
    <sheetView showGridLines="0" workbookViewId="0"/>
  </sheetViews>
  <sheetFormatPr defaultColWidth="12.6328125" defaultRowHeight="15" customHeight="1" x14ac:dyDescent="0.35"/>
  <cols>
    <col min="1" max="1" width="25.6328125" customWidth="1"/>
    <col min="2" max="2" width="8.6328125" customWidth="1"/>
    <col min="3" max="3" width="16.90625" customWidth="1"/>
    <col min="4" max="8" width="13.36328125" customWidth="1"/>
    <col min="9" max="9" width="8.90625" customWidth="1"/>
    <col min="10" max="10" width="17.453125" customWidth="1"/>
    <col min="11" max="15" width="13.36328125" customWidth="1"/>
    <col min="16" max="16" width="8.90625" customWidth="1"/>
    <col min="17" max="17" width="18" customWidth="1"/>
    <col min="18" max="22" width="13.36328125" customWidth="1"/>
    <col min="23" max="23" width="8.90625" customWidth="1"/>
    <col min="24" max="24" width="17.90625" customWidth="1"/>
    <col min="25" max="29" width="13.36328125" customWidth="1"/>
    <col min="30" max="30" width="8.90625" customWidth="1"/>
    <col min="31" max="31" width="17.90625" customWidth="1"/>
    <col min="32" max="36" width="13.36328125" customWidth="1"/>
  </cols>
  <sheetData>
    <row r="1" spans="1:36" ht="48.75" customHeight="1" x14ac:dyDescent="0.35">
      <c r="A1" s="218"/>
      <c r="B1" s="219"/>
      <c r="C1" s="220" t="s">
        <v>39</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row>
    <row r="2" spans="1:36" ht="14.25" customHeight="1" x14ac:dyDescent="0.35">
      <c r="A2" s="22"/>
    </row>
    <row r="3" spans="1:36" ht="14.25" customHeight="1" x14ac:dyDescent="0.35">
      <c r="A3" s="22"/>
      <c r="C3" s="221" t="s">
        <v>236</v>
      </c>
      <c r="D3" s="147"/>
      <c r="E3" s="147"/>
      <c r="F3" s="147"/>
      <c r="G3" s="147"/>
      <c r="H3" s="222">
        <v>5</v>
      </c>
    </row>
    <row r="4" spans="1:36" ht="14.25" customHeight="1" x14ac:dyDescent="0.45">
      <c r="A4" s="223"/>
    </row>
    <row r="5" spans="1:36" ht="14.25" customHeight="1" x14ac:dyDescent="0.35">
      <c r="A5" s="31" t="s">
        <v>51</v>
      </c>
      <c r="C5" s="408" t="s">
        <v>237</v>
      </c>
      <c r="D5" s="351"/>
      <c r="E5" s="351"/>
      <c r="F5" s="351"/>
      <c r="G5" s="352"/>
      <c r="J5" s="408" t="s">
        <v>238</v>
      </c>
      <c r="K5" s="351"/>
      <c r="L5" s="351"/>
      <c r="M5" s="351"/>
      <c r="N5" s="352"/>
      <c r="Q5" s="408" t="s">
        <v>239</v>
      </c>
      <c r="R5" s="351"/>
      <c r="S5" s="351"/>
      <c r="T5" s="351"/>
      <c r="U5" s="352"/>
      <c r="X5" s="408" t="s">
        <v>240</v>
      </c>
      <c r="Y5" s="351"/>
      <c r="Z5" s="351"/>
      <c r="AA5" s="351"/>
      <c r="AB5" s="352"/>
      <c r="AE5" s="408" t="s">
        <v>241</v>
      </c>
      <c r="AF5" s="351"/>
      <c r="AG5" s="351"/>
      <c r="AH5" s="351"/>
      <c r="AI5" s="352"/>
    </row>
    <row r="6" spans="1:36" ht="14.25" customHeight="1" x14ac:dyDescent="0.35">
      <c r="A6" s="412"/>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row>
    <row r="7" spans="1:36" ht="14.25" customHeight="1" x14ac:dyDescent="0.35">
      <c r="A7" s="413"/>
      <c r="C7" s="93" t="s">
        <v>166</v>
      </c>
      <c r="D7" s="403"/>
      <c r="E7" s="348"/>
      <c r="F7" s="348"/>
      <c r="G7" s="349"/>
      <c r="J7" s="93" t="s">
        <v>166</v>
      </c>
      <c r="K7" s="403"/>
      <c r="L7" s="348"/>
      <c r="M7" s="348"/>
      <c r="N7" s="349"/>
      <c r="Q7" s="93" t="s">
        <v>166</v>
      </c>
      <c r="R7" s="403"/>
      <c r="S7" s="348"/>
      <c r="T7" s="348"/>
      <c r="U7" s="349"/>
      <c r="X7" s="93" t="s">
        <v>166</v>
      </c>
      <c r="Y7" s="403"/>
      <c r="Z7" s="348"/>
      <c r="AA7" s="348"/>
      <c r="AB7" s="349"/>
      <c r="AE7" s="93" t="s">
        <v>166</v>
      </c>
      <c r="AF7" s="403"/>
      <c r="AG7" s="348"/>
      <c r="AH7" s="348"/>
      <c r="AI7" s="349"/>
    </row>
    <row r="8" spans="1:36" ht="14.25" customHeight="1" x14ac:dyDescent="0.35">
      <c r="A8" s="413"/>
    </row>
    <row r="9" spans="1:36" ht="14.25" customHeight="1" x14ac:dyDescent="0.35">
      <c r="A9" s="413"/>
      <c r="C9" s="224" t="s">
        <v>242</v>
      </c>
      <c r="D9" s="225"/>
      <c r="E9" s="225"/>
      <c r="F9" s="225"/>
      <c r="G9" s="260"/>
      <c r="J9" s="224" t="s">
        <v>242</v>
      </c>
      <c r="K9" s="225"/>
      <c r="L9" s="225"/>
      <c r="M9" s="225"/>
      <c r="N9" s="260"/>
      <c r="Q9" s="224" t="s">
        <v>242</v>
      </c>
      <c r="R9" s="225"/>
      <c r="S9" s="225"/>
      <c r="T9" s="225"/>
      <c r="U9" s="260"/>
      <c r="X9" s="224" t="s">
        <v>242</v>
      </c>
      <c r="Y9" s="225"/>
      <c r="Z9" s="225"/>
      <c r="AA9" s="225"/>
      <c r="AB9" s="260"/>
      <c r="AE9" s="224" t="s">
        <v>242</v>
      </c>
      <c r="AF9" s="225"/>
      <c r="AG9" s="225"/>
      <c r="AH9" s="225"/>
      <c r="AI9" s="260"/>
    </row>
    <row r="10" spans="1:36" ht="14.25" customHeight="1" x14ac:dyDescent="0.35">
      <c r="A10" s="413"/>
      <c r="C10" s="235" t="s">
        <v>243</v>
      </c>
      <c r="D10" s="236"/>
      <c r="E10" s="236"/>
      <c r="F10" s="236"/>
      <c r="G10" s="261"/>
      <c r="J10" s="235" t="s">
        <v>244</v>
      </c>
      <c r="K10" s="236"/>
      <c r="L10" s="236"/>
      <c r="M10" s="236"/>
      <c r="N10" s="261"/>
      <c r="Q10" s="235" t="s">
        <v>244</v>
      </c>
      <c r="R10" s="236"/>
      <c r="S10" s="236"/>
      <c r="T10" s="236"/>
      <c r="U10" s="261"/>
      <c r="X10" s="235" t="s">
        <v>244</v>
      </c>
      <c r="Y10" s="236"/>
      <c r="Z10" s="236"/>
      <c r="AA10" s="236"/>
      <c r="AB10" s="261"/>
      <c r="AE10" s="235" t="s">
        <v>244</v>
      </c>
      <c r="AF10" s="236"/>
      <c r="AG10" s="236"/>
      <c r="AH10" s="236"/>
      <c r="AI10" s="261"/>
    </row>
    <row r="11" spans="1:36" ht="14.25" customHeight="1" x14ac:dyDescent="0.35">
      <c r="A11" s="413"/>
      <c r="C11" s="62" t="s">
        <v>210</v>
      </c>
      <c r="J11" s="62" t="s">
        <v>210</v>
      </c>
      <c r="Q11" s="62" t="s">
        <v>210</v>
      </c>
      <c r="X11" s="62" t="s">
        <v>210</v>
      </c>
      <c r="AE11" s="62" t="s">
        <v>210</v>
      </c>
    </row>
    <row r="12" spans="1:36" ht="14.25" customHeight="1" x14ac:dyDescent="0.35">
      <c r="A12" s="413"/>
      <c r="C12" s="250" t="s">
        <v>245</v>
      </c>
      <c r="D12" s="251"/>
      <c r="E12" s="251"/>
      <c r="F12" s="251"/>
      <c r="G12" s="262"/>
      <c r="J12" s="250" t="s">
        <v>245</v>
      </c>
      <c r="K12" s="251"/>
      <c r="L12" s="251"/>
      <c r="M12" s="251"/>
      <c r="N12" s="262"/>
      <c r="Q12" s="250" t="s">
        <v>245</v>
      </c>
      <c r="R12" s="251"/>
      <c r="S12" s="251"/>
      <c r="T12" s="251"/>
      <c r="U12" s="262"/>
      <c r="X12" s="250" t="s">
        <v>245</v>
      </c>
      <c r="Y12" s="251"/>
      <c r="Z12" s="251"/>
      <c r="AA12" s="251"/>
      <c r="AB12" s="262"/>
      <c r="AE12" s="250" t="s">
        <v>245</v>
      </c>
      <c r="AF12" s="251"/>
      <c r="AG12" s="251"/>
      <c r="AH12" s="251"/>
      <c r="AI12" s="262"/>
    </row>
    <row r="13" spans="1:36" ht="14.25" customHeight="1" x14ac:dyDescent="0.35">
      <c r="A13" s="413"/>
    </row>
    <row r="14" spans="1:36" ht="14.25" customHeight="1" x14ac:dyDescent="0.35">
      <c r="A14" s="413"/>
      <c r="D14" s="104">
        <f>IF('Set Up Your Model'!$Q$36="","Year 1",'Set Up Your Model'!$Q$36)</f>
        <v>2025</v>
      </c>
      <c r="E14" s="104">
        <f>IF('Set Up Your Model'!$R$36="","Year 2",'Set Up Your Model'!$R$36)</f>
        <v>2026</v>
      </c>
      <c r="F14" s="104">
        <f>IF('Set Up Your Model'!$S$36="","Year 3",'Set Up Your Model'!$S$36)</f>
        <v>2027</v>
      </c>
      <c r="G14" s="104">
        <f>IF('Set Up Your Model'!$T$36="","Year 4",'Set Up Your Model'!$T$36)</f>
        <v>2028</v>
      </c>
      <c r="H14" s="105">
        <f>IF('Set Up Your Model'!$U$36="","Year 5",'Set Up Your Model'!$U$36)</f>
        <v>2029</v>
      </c>
      <c r="K14" s="104">
        <f>IF('Set Up Your Model'!$Q$36="","Year 1",'Set Up Your Model'!$Q$36)</f>
        <v>2025</v>
      </c>
      <c r="L14" s="104">
        <f>IF('Set Up Your Model'!$R$36="","Year 2",'Set Up Your Model'!$R$36)</f>
        <v>2026</v>
      </c>
      <c r="M14" s="104">
        <f>IF('Set Up Your Model'!$S$36="","Year 3",'Set Up Your Model'!$S$36)</f>
        <v>2027</v>
      </c>
      <c r="N14" s="104">
        <f>IF('Set Up Your Model'!$T$36="","Year 4",'Set Up Your Model'!$T$36)</f>
        <v>2028</v>
      </c>
      <c r="O14" s="105">
        <f>IF('Set Up Your Model'!$U$36="","Year 5",'Set Up Your Model'!$U$36)</f>
        <v>2029</v>
      </c>
      <c r="R14" s="104">
        <f>IF('Set Up Your Model'!$Q$36="","Year 1",'Set Up Your Model'!$Q$36)</f>
        <v>2025</v>
      </c>
      <c r="S14" s="104">
        <f>IF('Set Up Your Model'!$R$36="","Year 2",'Set Up Your Model'!$R$36)</f>
        <v>2026</v>
      </c>
      <c r="T14" s="104">
        <f>IF('Set Up Your Model'!$S$36="","Year 3",'Set Up Your Model'!$S$36)</f>
        <v>2027</v>
      </c>
      <c r="U14" s="104">
        <f>IF('Set Up Your Model'!$T$36="","Year 4",'Set Up Your Model'!$T$36)</f>
        <v>2028</v>
      </c>
      <c r="V14" s="105">
        <f>IF('Set Up Your Model'!$U$36="","Year 5",'Set Up Your Model'!$U$36)</f>
        <v>2029</v>
      </c>
      <c r="Y14" s="104">
        <f>IF('Set Up Your Model'!$Q$36="","Year 1",'Set Up Your Model'!$Q$36)</f>
        <v>2025</v>
      </c>
      <c r="Z14" s="104">
        <f>IF('Set Up Your Model'!$R$36="","Year 2",'Set Up Your Model'!$R$36)</f>
        <v>2026</v>
      </c>
      <c r="AA14" s="104">
        <f>IF('Set Up Your Model'!$S$36="","Year 3",'Set Up Your Model'!$S$36)</f>
        <v>2027</v>
      </c>
      <c r="AB14" s="104">
        <f>IF('Set Up Your Model'!$T$36="","Year 4",'Set Up Your Model'!$T$36)</f>
        <v>2028</v>
      </c>
      <c r="AC14" s="105">
        <f>IF('Set Up Your Model'!$U$36="","Year 5",'Set Up Your Model'!$U$36)</f>
        <v>2029</v>
      </c>
      <c r="AF14" s="104">
        <f>IF('Set Up Your Model'!$Q$36="","Year 1",'Set Up Your Model'!$Q$36)</f>
        <v>2025</v>
      </c>
      <c r="AG14" s="104">
        <f>IF('Set Up Your Model'!$R$36="","Year 2",'Set Up Your Model'!$R$36)</f>
        <v>2026</v>
      </c>
      <c r="AH14" s="104">
        <f>IF('Set Up Your Model'!$S$36="","Year 3",'Set Up Your Model'!$S$36)</f>
        <v>2027</v>
      </c>
      <c r="AI14" s="104">
        <f>IF('Set Up Your Model'!$T$36="","Year 4",'Set Up Your Model'!$T$36)</f>
        <v>2028</v>
      </c>
      <c r="AJ14" s="105">
        <f>IF('Set Up Your Model'!$U$36="","Year 5",'Set Up Your Model'!$U$36)</f>
        <v>2029</v>
      </c>
    </row>
    <row r="15" spans="1:36" ht="14.25" customHeight="1" x14ac:dyDescent="0.35">
      <c r="A15" s="413"/>
      <c r="C15" s="239" t="s">
        <v>177</v>
      </c>
      <c r="D15" s="240">
        <f>G9*G10</f>
        <v>0</v>
      </c>
      <c r="E15" s="240">
        <f t="shared" ref="E15:H15" si="0">D15*(1+$G$12)</f>
        <v>0</v>
      </c>
      <c r="F15" s="240">
        <f t="shared" si="0"/>
        <v>0</v>
      </c>
      <c r="G15" s="240">
        <f t="shared" si="0"/>
        <v>0</v>
      </c>
      <c r="H15" s="240">
        <f t="shared" si="0"/>
        <v>0</v>
      </c>
      <c r="J15" s="239" t="s">
        <v>177</v>
      </c>
      <c r="K15" s="240">
        <f>N9*N10</f>
        <v>0</v>
      </c>
      <c r="L15" s="240">
        <f t="shared" ref="L15:O15" si="1">K15*(1+$N$12)</f>
        <v>0</v>
      </c>
      <c r="M15" s="240">
        <f t="shared" si="1"/>
        <v>0</v>
      </c>
      <c r="N15" s="240">
        <f t="shared" si="1"/>
        <v>0</v>
      </c>
      <c r="O15" s="240">
        <f t="shared" si="1"/>
        <v>0</v>
      </c>
      <c r="Q15" s="239" t="s">
        <v>177</v>
      </c>
      <c r="R15" s="240">
        <f>U9*U10</f>
        <v>0</v>
      </c>
      <c r="S15" s="240">
        <f t="shared" ref="S15:V15" si="2">R15*(1+$U$12)</f>
        <v>0</v>
      </c>
      <c r="T15" s="240">
        <f t="shared" si="2"/>
        <v>0</v>
      </c>
      <c r="U15" s="240">
        <f t="shared" si="2"/>
        <v>0</v>
      </c>
      <c r="V15" s="240">
        <f t="shared" si="2"/>
        <v>0</v>
      </c>
      <c r="X15" s="240" t="s">
        <v>177</v>
      </c>
      <c r="Y15" s="240">
        <f>AB9*AB10</f>
        <v>0</v>
      </c>
      <c r="Z15" s="240">
        <f t="shared" ref="Z15:AC15" si="3">Y15*(1+$AB$12)</f>
        <v>0</v>
      </c>
      <c r="AA15" s="240">
        <f t="shared" si="3"/>
        <v>0</v>
      </c>
      <c r="AB15" s="240">
        <f t="shared" si="3"/>
        <v>0</v>
      </c>
      <c r="AC15" s="240">
        <f t="shared" si="3"/>
        <v>0</v>
      </c>
      <c r="AE15" s="240" t="s">
        <v>177</v>
      </c>
      <c r="AF15" s="240">
        <f>AI9*AI10</f>
        <v>0</v>
      </c>
      <c r="AG15" s="240">
        <f t="shared" ref="AG15:AJ15" si="4">AF15*(1+$AI$12)</f>
        <v>0</v>
      </c>
      <c r="AH15" s="240">
        <f t="shared" si="4"/>
        <v>0</v>
      </c>
      <c r="AI15" s="240">
        <f t="shared" si="4"/>
        <v>0</v>
      </c>
      <c r="AJ15" s="240">
        <f t="shared" si="4"/>
        <v>0</v>
      </c>
    </row>
    <row r="16" spans="1:36" ht="14.25" customHeight="1" x14ac:dyDescent="0.35">
      <c r="A16" s="413"/>
      <c r="Z16" s="249"/>
      <c r="AA16" s="249"/>
      <c r="AB16" s="249"/>
      <c r="AC16" s="249"/>
    </row>
    <row r="17" spans="1:36" ht="7.5" customHeight="1" x14ac:dyDescent="0.35">
      <c r="A17" s="413"/>
      <c r="B17" s="242"/>
      <c r="C17" s="242"/>
      <c r="D17" s="242"/>
      <c r="E17" s="242"/>
      <c r="F17" s="242"/>
      <c r="G17" s="242"/>
      <c r="H17" s="242"/>
      <c r="I17" s="242"/>
      <c r="J17" s="242"/>
      <c r="K17" s="242"/>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row>
    <row r="18" spans="1:36" ht="14.25" customHeight="1" x14ac:dyDescent="0.35">
      <c r="A18" s="413"/>
    </row>
    <row r="19" spans="1:36" ht="14.25" customHeight="1" x14ac:dyDescent="0.35">
      <c r="A19" s="413"/>
      <c r="C19" s="263" t="s">
        <v>246</v>
      </c>
      <c r="D19" s="244"/>
      <c r="E19" s="244"/>
      <c r="F19" s="244"/>
      <c r="G19" s="264">
        <v>0.1</v>
      </c>
    </row>
    <row r="20" spans="1:36" ht="14.25" customHeight="1" x14ac:dyDescent="0.35">
      <c r="A20" s="413"/>
    </row>
    <row r="21" spans="1:36" ht="14.25" customHeight="1" x14ac:dyDescent="0.35">
      <c r="A21" s="413"/>
      <c r="C21" s="243" t="s">
        <v>247</v>
      </c>
      <c r="D21" s="244"/>
      <c r="E21" s="244"/>
      <c r="F21" s="244"/>
      <c r="G21" s="244"/>
      <c r="H21" s="244"/>
    </row>
    <row r="22" spans="1:36" ht="14.25" customHeight="1" x14ac:dyDescent="0.35">
      <c r="A22" s="413"/>
      <c r="D22" s="104">
        <f>IF('Set Up Your Model'!$Q$36="","Year 1",'Set Up Your Model'!$Q$36)</f>
        <v>2025</v>
      </c>
      <c r="E22" s="104">
        <f>IF('Set Up Your Model'!$R$36="","Year 2",'Set Up Your Model'!$R$36)</f>
        <v>2026</v>
      </c>
      <c r="F22" s="104">
        <f>IF('Set Up Your Model'!$S$36="","Year 3",'Set Up Your Model'!$S$36)</f>
        <v>2027</v>
      </c>
      <c r="G22" s="104">
        <f>IF('Set Up Your Model'!$T$36="","Year 4",'Set Up Your Model'!$T$36)</f>
        <v>2028</v>
      </c>
      <c r="H22" s="105">
        <f>IF('Set Up Your Model'!$U$36="","Year 5",'Set Up Your Model'!$U$36)</f>
        <v>2029</v>
      </c>
    </row>
    <row r="23" spans="1:36" ht="14.25" customHeight="1" x14ac:dyDescent="0.35">
      <c r="A23" s="413"/>
      <c r="C23" s="239" t="s">
        <v>215</v>
      </c>
      <c r="D23" s="247">
        <f>D15+K15+R15+Y15+AF15</f>
        <v>0</v>
      </c>
      <c r="E23" s="247">
        <f t="shared" ref="E23:H23" si="5">(E15+L15+S15+Z15+AG15)*(1+$F$19)</f>
        <v>0</v>
      </c>
      <c r="F23" s="247">
        <f t="shared" si="5"/>
        <v>0</v>
      </c>
      <c r="G23" s="247">
        <f t="shared" si="5"/>
        <v>0</v>
      </c>
      <c r="H23" s="247">
        <f t="shared" si="5"/>
        <v>0</v>
      </c>
    </row>
    <row r="24" spans="1:36" ht="14.25" customHeight="1" x14ac:dyDescent="0.35">
      <c r="A24" s="413"/>
    </row>
    <row r="25" spans="1:36" ht="14.25" customHeight="1" x14ac:dyDescent="0.35">
      <c r="A25" s="413"/>
    </row>
    <row r="26" spans="1:36" ht="14.25" customHeight="1" x14ac:dyDescent="0.35">
      <c r="A26" s="413"/>
    </row>
    <row r="27" spans="1:36" ht="14.25" customHeight="1" x14ac:dyDescent="0.35">
      <c r="A27" s="414"/>
    </row>
    <row r="28" spans="1:36" ht="14.25" customHeight="1" x14ac:dyDescent="0.35">
      <c r="A28" s="246"/>
    </row>
    <row r="29" spans="1:36" ht="14.25" customHeight="1" x14ac:dyDescent="0.35">
      <c r="A29" s="246"/>
    </row>
    <row r="30" spans="1:36" ht="14.25" customHeight="1" x14ac:dyDescent="0.35">
      <c r="A30" s="246"/>
    </row>
    <row r="31" spans="1:36" ht="14.25" customHeight="1" x14ac:dyDescent="0.35">
      <c r="A31" s="246"/>
    </row>
    <row r="32" spans="1:36"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2"/>
    </row>
    <row r="225" spans="1:1" ht="14.25" customHeight="1" x14ac:dyDescent="0.35">
      <c r="A225" s="22"/>
    </row>
    <row r="226" spans="1:1" ht="14.25" customHeight="1" x14ac:dyDescent="0.35">
      <c r="A226" s="22"/>
    </row>
    <row r="227" spans="1:1" ht="14.25" customHeight="1" x14ac:dyDescent="0.35">
      <c r="A227" s="22"/>
    </row>
    <row r="228" spans="1:1" ht="14.25" customHeight="1" x14ac:dyDescent="0.35">
      <c r="A228" s="22"/>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11">
    <mergeCell ref="A6:A27"/>
    <mergeCell ref="D7:G7"/>
    <mergeCell ref="K7:N7"/>
    <mergeCell ref="Y7:AB7"/>
    <mergeCell ref="Q5:U6"/>
    <mergeCell ref="R7:U7"/>
    <mergeCell ref="AE5:AI6"/>
    <mergeCell ref="AF7:AI7"/>
    <mergeCell ref="C5:G6"/>
    <mergeCell ref="J5:N6"/>
    <mergeCell ref="X5:AB6"/>
  </mergeCells>
  <dataValidations count="1">
    <dataValidation type="list" allowBlank="1" showErrorMessage="1" sqref="H3" xr:uid="{00000000-0002-0000-0A00-000000000000}">
      <formula1>"1,2,3,4,5"</formula1>
    </dataValidation>
  </dataValidations>
  <pageMargins left="0.7" right="0.7" top="0.75" bottom="0.75" header="0" footer="0"/>
  <pageSetup orientation="landscape"/>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1E4F5"/>
  </sheetPr>
  <dimension ref="A1:AJ1000"/>
  <sheetViews>
    <sheetView showGridLines="0" workbookViewId="0"/>
  </sheetViews>
  <sheetFormatPr defaultColWidth="12.6328125" defaultRowHeight="15" customHeight="1" x14ac:dyDescent="0.35"/>
  <cols>
    <col min="1" max="1" width="25.453125" customWidth="1"/>
    <col min="2" max="2" width="8.6328125" customWidth="1"/>
    <col min="3" max="3" width="16.90625" customWidth="1"/>
    <col min="4" max="8" width="13.36328125" customWidth="1"/>
    <col min="9" max="9" width="8.90625" customWidth="1"/>
    <col min="10" max="10" width="17.453125" customWidth="1"/>
    <col min="11" max="15" width="13.36328125" customWidth="1"/>
    <col min="16" max="16" width="8.90625" customWidth="1"/>
    <col min="17" max="17" width="18" customWidth="1"/>
    <col min="18" max="22" width="13.36328125" customWidth="1"/>
    <col min="23" max="23" width="8.90625" customWidth="1"/>
    <col min="24" max="24" width="17.90625" customWidth="1"/>
    <col min="25" max="29" width="13.36328125" customWidth="1"/>
    <col min="30" max="30" width="8.90625" customWidth="1"/>
    <col min="31" max="31" width="17.90625" customWidth="1"/>
    <col min="32" max="36" width="13.36328125" customWidth="1"/>
  </cols>
  <sheetData>
    <row r="1" spans="1:36" ht="48.75" customHeight="1" x14ac:dyDescent="0.35">
      <c r="A1" s="218"/>
      <c r="B1" s="219"/>
      <c r="C1" s="220" t="s">
        <v>48</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row>
    <row r="2" spans="1:36" ht="16.5" customHeight="1" x14ac:dyDescent="0.35">
      <c r="A2" s="22"/>
      <c r="C2" s="265"/>
    </row>
    <row r="3" spans="1:36" ht="14.25" customHeight="1" x14ac:dyDescent="0.35">
      <c r="A3" s="22"/>
      <c r="C3" s="221" t="s">
        <v>248</v>
      </c>
      <c r="D3" s="147"/>
      <c r="E3" s="147"/>
      <c r="F3" s="147"/>
      <c r="G3" s="147"/>
      <c r="H3" s="222">
        <v>5</v>
      </c>
    </row>
    <row r="4" spans="1:36" ht="14.25" customHeight="1" x14ac:dyDescent="0.45">
      <c r="A4" s="223"/>
    </row>
    <row r="5" spans="1:36" ht="14.25" customHeight="1" x14ac:dyDescent="0.35">
      <c r="A5" s="31" t="s">
        <v>51</v>
      </c>
      <c r="C5" s="408" t="s">
        <v>198</v>
      </c>
      <c r="D5" s="351"/>
      <c r="E5" s="351"/>
      <c r="F5" s="351"/>
      <c r="G5" s="352"/>
      <c r="J5" s="408" t="s">
        <v>199</v>
      </c>
      <c r="K5" s="351"/>
      <c r="L5" s="351"/>
      <c r="M5" s="351"/>
      <c r="N5" s="352"/>
      <c r="Q5" s="408" t="s">
        <v>200</v>
      </c>
      <c r="R5" s="351"/>
      <c r="S5" s="351"/>
      <c r="T5" s="351"/>
      <c r="U5" s="352"/>
      <c r="X5" s="408" t="s">
        <v>201</v>
      </c>
      <c r="Y5" s="351"/>
      <c r="Z5" s="351"/>
      <c r="AA5" s="351"/>
      <c r="AB5" s="352"/>
      <c r="AE5" s="408" t="s">
        <v>202</v>
      </c>
      <c r="AF5" s="351"/>
      <c r="AG5" s="351"/>
      <c r="AH5" s="351"/>
      <c r="AI5" s="352"/>
    </row>
    <row r="6" spans="1:36" ht="14.25" customHeight="1" x14ac:dyDescent="0.35">
      <c r="A6" s="412"/>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row>
    <row r="7" spans="1:36" ht="14.25" customHeight="1" x14ac:dyDescent="0.35">
      <c r="A7" s="413"/>
      <c r="C7" s="93" t="s">
        <v>166</v>
      </c>
      <c r="D7" s="403"/>
      <c r="E7" s="348"/>
      <c r="F7" s="348"/>
      <c r="G7" s="349"/>
      <c r="J7" s="93" t="s">
        <v>166</v>
      </c>
      <c r="K7" s="403"/>
      <c r="L7" s="348"/>
      <c r="M7" s="348"/>
      <c r="N7" s="349"/>
      <c r="Q7" s="93" t="s">
        <v>166</v>
      </c>
      <c r="R7" s="403"/>
      <c r="S7" s="348"/>
      <c r="T7" s="348"/>
      <c r="U7" s="349"/>
      <c r="X7" s="93" t="s">
        <v>166</v>
      </c>
      <c r="Y7" s="403"/>
      <c r="Z7" s="348"/>
      <c r="AA7" s="348"/>
      <c r="AB7" s="349"/>
      <c r="AE7" s="93" t="s">
        <v>166</v>
      </c>
      <c r="AF7" s="403"/>
      <c r="AG7" s="348"/>
      <c r="AH7" s="348"/>
      <c r="AI7" s="349"/>
    </row>
    <row r="8" spans="1:36" ht="14.25" customHeight="1" x14ac:dyDescent="0.35">
      <c r="A8" s="413"/>
    </row>
    <row r="9" spans="1:36" ht="14.25" customHeight="1" x14ac:dyDescent="0.35">
      <c r="A9" s="413"/>
      <c r="C9" s="224" t="s">
        <v>249</v>
      </c>
      <c r="D9" s="225"/>
      <c r="E9" s="225"/>
      <c r="F9" s="225"/>
      <c r="G9" s="260"/>
      <c r="J9" s="224" t="s">
        <v>249</v>
      </c>
      <c r="K9" s="225"/>
      <c r="L9" s="225"/>
      <c r="M9" s="225"/>
      <c r="N9" s="260"/>
      <c r="Q9" s="224" t="s">
        <v>249</v>
      </c>
      <c r="R9" s="225"/>
      <c r="S9" s="225"/>
      <c r="T9" s="225"/>
      <c r="U9" s="260"/>
      <c r="X9" s="224" t="s">
        <v>249</v>
      </c>
      <c r="Y9" s="225"/>
      <c r="Z9" s="225"/>
      <c r="AA9" s="225"/>
      <c r="AB9" s="260"/>
      <c r="AE9" s="224" t="s">
        <v>249</v>
      </c>
      <c r="AF9" s="225"/>
      <c r="AG9" s="225"/>
      <c r="AH9" s="225"/>
      <c r="AI9" s="260"/>
    </row>
    <row r="10" spans="1:36" ht="14.25" customHeight="1" x14ac:dyDescent="0.35">
      <c r="A10" s="413"/>
      <c r="C10" s="228" t="s">
        <v>250</v>
      </c>
      <c r="G10" s="266"/>
      <c r="J10" s="228" t="s">
        <v>250</v>
      </c>
      <c r="N10" s="266"/>
      <c r="Q10" s="228" t="s">
        <v>250</v>
      </c>
      <c r="U10" s="266"/>
      <c r="X10" s="228" t="s">
        <v>250</v>
      </c>
      <c r="AB10" s="266"/>
      <c r="AE10" s="228" t="s">
        <v>250</v>
      </c>
      <c r="AI10" s="266"/>
    </row>
    <row r="11" spans="1:36" ht="14.25" customHeight="1" x14ac:dyDescent="0.35">
      <c r="A11" s="413"/>
      <c r="C11" s="235" t="s">
        <v>251</v>
      </c>
      <c r="D11" s="236"/>
      <c r="E11" s="236"/>
      <c r="F11" s="236"/>
      <c r="G11" s="255"/>
      <c r="J11" s="235" t="s">
        <v>251</v>
      </c>
      <c r="K11" s="236"/>
      <c r="L11" s="236"/>
      <c r="M11" s="236"/>
      <c r="N11" s="255"/>
      <c r="Q11" s="235" t="s">
        <v>251</v>
      </c>
      <c r="R11" s="236"/>
      <c r="S11" s="236"/>
      <c r="T11" s="236"/>
      <c r="U11" s="255"/>
      <c r="X11" s="235" t="s">
        <v>251</v>
      </c>
      <c r="Y11" s="236"/>
      <c r="Z11" s="236"/>
      <c r="AA11" s="236"/>
      <c r="AB11" s="255"/>
      <c r="AE11" s="235" t="s">
        <v>251</v>
      </c>
      <c r="AF11" s="236"/>
      <c r="AG11" s="236"/>
      <c r="AH11" s="236"/>
      <c r="AI11" s="255"/>
    </row>
    <row r="12" spans="1:36" ht="14.25" customHeight="1" x14ac:dyDescent="0.35">
      <c r="A12" s="413"/>
      <c r="C12" s="62" t="s">
        <v>210</v>
      </c>
      <c r="J12" s="62" t="s">
        <v>210</v>
      </c>
      <c r="Q12" s="62" t="s">
        <v>210</v>
      </c>
      <c r="X12" s="62" t="s">
        <v>210</v>
      </c>
      <c r="AE12" s="62" t="s">
        <v>210</v>
      </c>
    </row>
    <row r="13" spans="1:36" ht="14.25" customHeight="1" x14ac:dyDescent="0.35">
      <c r="A13" s="413"/>
      <c r="C13" s="250" t="s">
        <v>252</v>
      </c>
      <c r="D13" s="251"/>
      <c r="E13" s="251"/>
      <c r="F13" s="251"/>
      <c r="G13" s="262"/>
      <c r="J13" s="250" t="s">
        <v>252</v>
      </c>
      <c r="K13" s="251"/>
      <c r="L13" s="251"/>
      <c r="M13" s="251"/>
      <c r="N13" s="262"/>
      <c r="Q13" s="250" t="s">
        <v>252</v>
      </c>
      <c r="R13" s="251"/>
      <c r="S13" s="251"/>
      <c r="T13" s="251"/>
      <c r="U13" s="262"/>
      <c r="X13" s="250" t="s">
        <v>252</v>
      </c>
      <c r="Y13" s="251"/>
      <c r="Z13" s="251"/>
      <c r="AA13" s="251"/>
      <c r="AB13" s="262"/>
      <c r="AE13" s="250" t="s">
        <v>252</v>
      </c>
      <c r="AF13" s="251"/>
      <c r="AG13" s="251"/>
      <c r="AH13" s="251"/>
      <c r="AI13" s="262"/>
    </row>
    <row r="14" spans="1:36" ht="14.25" customHeight="1" x14ac:dyDescent="0.35">
      <c r="A14" s="413"/>
    </row>
    <row r="15" spans="1:36" ht="14.25" customHeight="1" x14ac:dyDescent="0.35">
      <c r="A15" s="413"/>
      <c r="D15" s="104">
        <f>IF('Set Up Your Model'!$Q$36="","Year 1",'Set Up Your Model'!$Q$36)</f>
        <v>2025</v>
      </c>
      <c r="E15" s="104">
        <f>IF('Set Up Your Model'!$R$36="","Year 2",'Set Up Your Model'!$R$36)</f>
        <v>2026</v>
      </c>
      <c r="F15" s="104">
        <f>IF('Set Up Your Model'!$S$36="","Year 3",'Set Up Your Model'!$S$36)</f>
        <v>2027</v>
      </c>
      <c r="G15" s="104">
        <f>IF('Set Up Your Model'!$T$36="","Year 4",'Set Up Your Model'!$T$36)</f>
        <v>2028</v>
      </c>
      <c r="H15" s="105">
        <f>IF('Set Up Your Model'!$U$36="","Year 5",'Set Up Your Model'!$U$36)</f>
        <v>2029</v>
      </c>
      <c r="K15" s="104">
        <f>IF('Set Up Your Model'!$Q$36="","Year 1",'Set Up Your Model'!$Q$36)</f>
        <v>2025</v>
      </c>
      <c r="L15" s="104">
        <f>IF('Set Up Your Model'!$R$36="","Year 2",'Set Up Your Model'!$R$36)</f>
        <v>2026</v>
      </c>
      <c r="M15" s="104">
        <f>IF('Set Up Your Model'!$S$36="","Year 3",'Set Up Your Model'!$S$36)</f>
        <v>2027</v>
      </c>
      <c r="N15" s="104">
        <f>IF('Set Up Your Model'!$T$36="","Year 4",'Set Up Your Model'!$T$36)</f>
        <v>2028</v>
      </c>
      <c r="O15" s="105">
        <f>IF('Set Up Your Model'!$U$36="","Year 5",'Set Up Your Model'!$U$36)</f>
        <v>2029</v>
      </c>
      <c r="R15" s="104">
        <f>IF('Set Up Your Model'!$Q$36="","Year 1",'Set Up Your Model'!$Q$36)</f>
        <v>2025</v>
      </c>
      <c r="S15" s="104">
        <f>IF('Set Up Your Model'!$R$36="","Year 2",'Set Up Your Model'!$R$36)</f>
        <v>2026</v>
      </c>
      <c r="T15" s="104">
        <f>IF('Set Up Your Model'!$S$36="","Year 3",'Set Up Your Model'!$S$36)</f>
        <v>2027</v>
      </c>
      <c r="U15" s="104">
        <f>IF('Set Up Your Model'!$T$36="","Year 4",'Set Up Your Model'!$T$36)</f>
        <v>2028</v>
      </c>
      <c r="V15" s="105">
        <f>IF('Set Up Your Model'!$U$36="","Year 5",'Set Up Your Model'!$U$36)</f>
        <v>2029</v>
      </c>
      <c r="Y15" s="104">
        <f>IF('Set Up Your Model'!$Q$36="","Year 1",'Set Up Your Model'!$Q$36)</f>
        <v>2025</v>
      </c>
      <c r="Z15" s="104">
        <f>IF('Set Up Your Model'!$R$36="","Year 2",'Set Up Your Model'!$R$36)</f>
        <v>2026</v>
      </c>
      <c r="AA15" s="104">
        <f>IF('Set Up Your Model'!$S$36="","Year 3",'Set Up Your Model'!$S$36)</f>
        <v>2027</v>
      </c>
      <c r="AB15" s="104">
        <f>IF('Set Up Your Model'!$T$36="","Year 4",'Set Up Your Model'!$T$36)</f>
        <v>2028</v>
      </c>
      <c r="AC15" s="105">
        <f>IF('Set Up Your Model'!$U$36="","Year 5",'Set Up Your Model'!$U$36)</f>
        <v>2029</v>
      </c>
      <c r="AF15" s="104">
        <f>IF('Set Up Your Model'!$Q$36="","Year 1",'Set Up Your Model'!$Q$36)</f>
        <v>2025</v>
      </c>
      <c r="AG15" s="104">
        <f>IF('Set Up Your Model'!$R$36="","Year 2",'Set Up Your Model'!$R$36)</f>
        <v>2026</v>
      </c>
      <c r="AH15" s="104">
        <f>IF('Set Up Your Model'!$S$36="","Year 3",'Set Up Your Model'!$S$36)</f>
        <v>2027</v>
      </c>
      <c r="AI15" s="104">
        <f>IF('Set Up Your Model'!$T$36="","Year 4",'Set Up Your Model'!$T$36)</f>
        <v>2028</v>
      </c>
      <c r="AJ15" s="105">
        <f>IF('Set Up Your Model'!$U$36="","Year 5",'Set Up Your Model'!$U$36)</f>
        <v>2029</v>
      </c>
    </row>
    <row r="16" spans="1:36" ht="14.25" customHeight="1" x14ac:dyDescent="0.35">
      <c r="A16" s="413"/>
      <c r="C16" s="239" t="s">
        <v>177</v>
      </c>
      <c r="D16" s="240">
        <f>G9*G10*G11*12</f>
        <v>0</v>
      </c>
      <c r="E16" s="240">
        <f t="shared" ref="E16:H16" si="0">D16*(1+$G$13)</f>
        <v>0</v>
      </c>
      <c r="F16" s="240">
        <f t="shared" si="0"/>
        <v>0</v>
      </c>
      <c r="G16" s="240">
        <f t="shared" si="0"/>
        <v>0</v>
      </c>
      <c r="H16" s="240">
        <f t="shared" si="0"/>
        <v>0</v>
      </c>
      <c r="J16" s="239" t="s">
        <v>177</v>
      </c>
      <c r="K16" s="240">
        <f>N9*N10*N11*12</f>
        <v>0</v>
      </c>
      <c r="L16" s="240">
        <f t="shared" ref="L16:O16" si="1">K16*(1+$N$13)</f>
        <v>0</v>
      </c>
      <c r="M16" s="240">
        <f t="shared" si="1"/>
        <v>0</v>
      </c>
      <c r="N16" s="240">
        <f t="shared" si="1"/>
        <v>0</v>
      </c>
      <c r="O16" s="240">
        <f t="shared" si="1"/>
        <v>0</v>
      </c>
      <c r="Q16" s="239" t="s">
        <v>177</v>
      </c>
      <c r="R16" s="240">
        <f>U9*U10*U11*12</f>
        <v>0</v>
      </c>
      <c r="S16" s="240">
        <f t="shared" ref="S16:V16" si="2">R16*(1+$U$13)</f>
        <v>0</v>
      </c>
      <c r="T16" s="240">
        <f t="shared" si="2"/>
        <v>0</v>
      </c>
      <c r="U16" s="240">
        <f t="shared" si="2"/>
        <v>0</v>
      </c>
      <c r="V16" s="240">
        <f t="shared" si="2"/>
        <v>0</v>
      </c>
      <c r="X16" s="239" t="s">
        <v>177</v>
      </c>
      <c r="Y16" s="240">
        <f>AB9*AB10*AB11*12</f>
        <v>0</v>
      </c>
      <c r="Z16" s="240">
        <f t="shared" ref="Z16:AC16" si="3">Y16*(1+$AB$13)</f>
        <v>0</v>
      </c>
      <c r="AA16" s="240">
        <f t="shared" si="3"/>
        <v>0</v>
      </c>
      <c r="AB16" s="240">
        <f t="shared" si="3"/>
        <v>0</v>
      </c>
      <c r="AC16" s="240">
        <f t="shared" si="3"/>
        <v>0</v>
      </c>
      <c r="AE16" s="239" t="s">
        <v>177</v>
      </c>
      <c r="AF16" s="240">
        <f>AI9*AI10*AI11*12</f>
        <v>0</v>
      </c>
      <c r="AG16" s="240">
        <f t="shared" ref="AG16:AJ16" si="4">AF16*(1+$AI$13)</f>
        <v>0</v>
      </c>
      <c r="AH16" s="240">
        <f t="shared" si="4"/>
        <v>0</v>
      </c>
      <c r="AI16" s="240">
        <f t="shared" si="4"/>
        <v>0</v>
      </c>
      <c r="AJ16" s="240">
        <f t="shared" si="4"/>
        <v>0</v>
      </c>
    </row>
    <row r="17" spans="1:36" ht="14.25" customHeight="1" x14ac:dyDescent="0.35">
      <c r="A17" s="413"/>
      <c r="Z17" s="249"/>
      <c r="AA17" s="249"/>
      <c r="AB17" s="249"/>
      <c r="AC17" s="249"/>
    </row>
    <row r="18" spans="1:36" ht="7.5" customHeight="1" x14ac:dyDescent="0.35">
      <c r="A18" s="413"/>
      <c r="B18" s="242"/>
      <c r="C18" s="242"/>
      <c r="D18" s="242"/>
      <c r="E18" s="242"/>
      <c r="F18" s="242"/>
      <c r="G18" s="242"/>
      <c r="H18" s="242"/>
      <c r="I18" s="242"/>
      <c r="J18" s="242"/>
      <c r="K18" s="242"/>
      <c r="L18" s="242"/>
      <c r="M18" s="242"/>
      <c r="N18" s="242"/>
      <c r="O18" s="242"/>
      <c r="P18" s="242"/>
      <c r="Q18" s="242"/>
      <c r="R18" s="242"/>
      <c r="S18" s="242"/>
      <c r="T18" s="242"/>
      <c r="U18" s="242"/>
      <c r="V18" s="242"/>
      <c r="W18" s="242"/>
      <c r="X18" s="242"/>
      <c r="Y18" s="242"/>
      <c r="Z18" s="242"/>
      <c r="AA18" s="242"/>
      <c r="AB18" s="242"/>
      <c r="AC18" s="242"/>
      <c r="AD18" s="242"/>
      <c r="AE18" s="242"/>
      <c r="AF18" s="242"/>
      <c r="AG18" s="242"/>
      <c r="AH18" s="242"/>
      <c r="AI18" s="242"/>
      <c r="AJ18" s="242"/>
    </row>
    <row r="19" spans="1:36" ht="14.25" customHeight="1" x14ac:dyDescent="0.35">
      <c r="A19" s="413"/>
    </row>
    <row r="20" spans="1:36" ht="14.25" customHeight="1" x14ac:dyDescent="0.35">
      <c r="A20" s="413"/>
      <c r="C20" s="243" t="s">
        <v>253</v>
      </c>
      <c r="D20" s="244"/>
      <c r="E20" s="244"/>
      <c r="F20" s="244"/>
      <c r="G20" s="244"/>
      <c r="H20" s="244"/>
    </row>
    <row r="21" spans="1:36" ht="14.25" customHeight="1" x14ac:dyDescent="0.35">
      <c r="A21" s="413"/>
      <c r="D21" s="104">
        <f>IF('Set Up Your Model'!$Q$36="","Year 1",'Set Up Your Model'!$Q$36)</f>
        <v>2025</v>
      </c>
      <c r="E21" s="104">
        <f>IF('Set Up Your Model'!$R$36="","Year 2",'Set Up Your Model'!$R$36)</f>
        <v>2026</v>
      </c>
      <c r="F21" s="104">
        <f>IF('Set Up Your Model'!$S$36="","Year 3",'Set Up Your Model'!$S$36)</f>
        <v>2027</v>
      </c>
      <c r="G21" s="104">
        <f>IF('Set Up Your Model'!$T$36="","Year 4",'Set Up Your Model'!$T$36)</f>
        <v>2028</v>
      </c>
      <c r="H21" s="105">
        <f>IF('Set Up Your Model'!$U$36="","Year 5",'Set Up Your Model'!$U$36)</f>
        <v>2029</v>
      </c>
    </row>
    <row r="22" spans="1:36" ht="14.25" customHeight="1" x14ac:dyDescent="0.35">
      <c r="A22" s="413"/>
      <c r="C22" s="239" t="s">
        <v>215</v>
      </c>
      <c r="D22" s="247">
        <f t="shared" ref="D22:H22" si="5">D16+K16+R16+Y16+AF16</f>
        <v>0</v>
      </c>
      <c r="E22" s="247">
        <f t="shared" si="5"/>
        <v>0</v>
      </c>
      <c r="F22" s="247">
        <f t="shared" si="5"/>
        <v>0</v>
      </c>
      <c r="G22" s="247">
        <f t="shared" si="5"/>
        <v>0</v>
      </c>
      <c r="H22" s="247">
        <f t="shared" si="5"/>
        <v>0</v>
      </c>
    </row>
    <row r="23" spans="1:36" ht="14.25" customHeight="1" x14ac:dyDescent="0.35">
      <c r="A23" s="413"/>
    </row>
    <row r="24" spans="1:36" ht="14.25" customHeight="1" x14ac:dyDescent="0.35">
      <c r="A24" s="413"/>
    </row>
    <row r="25" spans="1:36" ht="14.25" customHeight="1" x14ac:dyDescent="0.35">
      <c r="A25" s="413"/>
    </row>
    <row r="26" spans="1:36" ht="14.25" customHeight="1" x14ac:dyDescent="0.35">
      <c r="A26" s="413"/>
    </row>
    <row r="27" spans="1:36" ht="14.25" customHeight="1" x14ac:dyDescent="0.35">
      <c r="A27" s="414"/>
    </row>
    <row r="28" spans="1:36" ht="14.25" customHeight="1" x14ac:dyDescent="0.35">
      <c r="A28" s="246"/>
    </row>
    <row r="29" spans="1:36" ht="14.25" customHeight="1" x14ac:dyDescent="0.35">
      <c r="A29" s="246"/>
    </row>
    <row r="30" spans="1:36" ht="14.25" customHeight="1" x14ac:dyDescent="0.35">
      <c r="A30" s="246"/>
    </row>
    <row r="31" spans="1:36" ht="14.25" customHeight="1" x14ac:dyDescent="0.35">
      <c r="A31" s="246"/>
    </row>
    <row r="32" spans="1:36"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2"/>
    </row>
    <row r="224" spans="1:1" ht="14.25" customHeight="1" x14ac:dyDescent="0.35">
      <c r="A224" s="22"/>
    </row>
    <row r="225" spans="1:1" ht="14.25" customHeight="1" x14ac:dyDescent="0.35">
      <c r="A225" s="22"/>
    </row>
    <row r="226" spans="1:1" ht="14.25" customHeight="1" x14ac:dyDescent="0.35">
      <c r="A226" s="22"/>
    </row>
    <row r="227" spans="1:1" ht="14.25" customHeight="1" x14ac:dyDescent="0.35">
      <c r="A227" s="22"/>
    </row>
    <row r="228" spans="1:1" ht="14.25" customHeight="1" x14ac:dyDescent="0.35">
      <c r="A228" s="22"/>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11">
    <mergeCell ref="A6:A27"/>
    <mergeCell ref="D7:G7"/>
    <mergeCell ref="K7:N7"/>
    <mergeCell ref="Y7:AB7"/>
    <mergeCell ref="Q5:U6"/>
    <mergeCell ref="R7:U7"/>
    <mergeCell ref="AE5:AI6"/>
    <mergeCell ref="AF7:AI7"/>
    <mergeCell ref="C5:G6"/>
    <mergeCell ref="J5:N6"/>
    <mergeCell ref="X5:AB6"/>
  </mergeCells>
  <dataValidations count="1">
    <dataValidation type="list" allowBlank="1" showErrorMessage="1" sqref="H3" xr:uid="{00000000-0002-0000-0B00-000000000000}">
      <formula1>"1,2,3,4,5"</formula1>
    </dataValidation>
  </dataValidations>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C1E4F5"/>
  </sheetPr>
  <dimension ref="A1:AJ1000"/>
  <sheetViews>
    <sheetView showGridLines="0" workbookViewId="0"/>
  </sheetViews>
  <sheetFormatPr defaultColWidth="12.6328125" defaultRowHeight="15" customHeight="1" x14ac:dyDescent="0.35"/>
  <cols>
    <col min="1" max="1" width="25.6328125" customWidth="1"/>
    <col min="2" max="2" width="8.6328125" customWidth="1"/>
    <col min="3" max="3" width="16.90625" customWidth="1"/>
    <col min="4" max="8" width="13.36328125" customWidth="1"/>
    <col min="9" max="9" width="8.90625" customWidth="1"/>
    <col min="10" max="10" width="17.453125" customWidth="1"/>
    <col min="11" max="15" width="13.36328125" customWidth="1"/>
    <col min="16" max="16" width="8.90625" customWidth="1"/>
    <col min="17" max="17" width="18" customWidth="1"/>
    <col min="18" max="22" width="13.36328125" customWidth="1"/>
    <col min="23" max="23" width="8.90625" customWidth="1"/>
    <col min="24" max="24" width="17.90625" customWidth="1"/>
    <col min="25" max="29" width="13.36328125" customWidth="1"/>
    <col min="30" max="30" width="8.90625" customWidth="1"/>
    <col min="31" max="31" width="17.90625" customWidth="1"/>
    <col min="32" max="36" width="13.36328125" customWidth="1"/>
  </cols>
  <sheetData>
    <row r="1" spans="1:36" ht="48.75" customHeight="1" x14ac:dyDescent="0.35">
      <c r="A1" s="218"/>
      <c r="B1" s="219"/>
      <c r="C1" s="220" t="s">
        <v>41</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row>
    <row r="2" spans="1:36" ht="14.25" customHeight="1" x14ac:dyDescent="0.35">
      <c r="A2" s="22"/>
    </row>
    <row r="3" spans="1:36" ht="14.25" customHeight="1" x14ac:dyDescent="0.35">
      <c r="A3" s="22"/>
      <c r="C3" s="221" t="s">
        <v>254</v>
      </c>
      <c r="D3" s="221"/>
      <c r="E3" s="221"/>
      <c r="F3" s="221"/>
      <c r="G3" s="221"/>
      <c r="H3" s="222">
        <v>5</v>
      </c>
    </row>
    <row r="4" spans="1:36" ht="14.25" customHeight="1" x14ac:dyDescent="0.35">
      <c r="A4" s="22"/>
    </row>
    <row r="5" spans="1:36" ht="14.25" customHeight="1" x14ac:dyDescent="0.35">
      <c r="A5" s="31" t="s">
        <v>51</v>
      </c>
      <c r="C5" s="408" t="s">
        <v>255</v>
      </c>
      <c r="D5" s="351"/>
      <c r="E5" s="351"/>
      <c r="F5" s="351"/>
      <c r="G5" s="352"/>
      <c r="J5" s="408" t="s">
        <v>256</v>
      </c>
      <c r="K5" s="351"/>
      <c r="L5" s="351"/>
      <c r="M5" s="351"/>
      <c r="N5" s="352"/>
      <c r="Q5" s="408" t="s">
        <v>257</v>
      </c>
      <c r="R5" s="351"/>
      <c r="S5" s="351"/>
      <c r="T5" s="351"/>
      <c r="U5" s="352"/>
      <c r="X5" s="408" t="s">
        <v>258</v>
      </c>
      <c r="Y5" s="351"/>
      <c r="Z5" s="351"/>
      <c r="AA5" s="351"/>
      <c r="AB5" s="352"/>
      <c r="AC5" s="93" t="s">
        <v>168</v>
      </c>
      <c r="AE5" s="408" t="s">
        <v>259</v>
      </c>
      <c r="AF5" s="351"/>
      <c r="AG5" s="351"/>
      <c r="AH5" s="351"/>
      <c r="AI5" s="352"/>
    </row>
    <row r="6" spans="1:36" ht="14.25" customHeight="1" x14ac:dyDescent="0.35">
      <c r="A6" s="366"/>
      <c r="C6" s="409"/>
      <c r="D6" s="410"/>
      <c r="E6" s="410"/>
      <c r="F6" s="410"/>
      <c r="G6" s="411"/>
      <c r="J6" s="409"/>
      <c r="K6" s="410"/>
      <c r="L6" s="410"/>
      <c r="M6" s="410"/>
      <c r="N6" s="411"/>
      <c r="Q6" s="409"/>
      <c r="R6" s="410"/>
      <c r="S6" s="410"/>
      <c r="T6" s="410"/>
      <c r="U6" s="411"/>
      <c r="X6" s="409"/>
      <c r="Y6" s="410"/>
      <c r="Z6" s="410"/>
      <c r="AA6" s="410"/>
      <c r="AB6" s="411"/>
      <c r="AE6" s="409"/>
      <c r="AF6" s="410"/>
      <c r="AG6" s="410"/>
      <c r="AH6" s="410"/>
      <c r="AI6" s="411"/>
    </row>
    <row r="7" spans="1:36" ht="14.25" customHeight="1" x14ac:dyDescent="0.35">
      <c r="A7" s="361"/>
      <c r="C7" s="93" t="s">
        <v>166</v>
      </c>
      <c r="D7" s="403"/>
      <c r="E7" s="348"/>
      <c r="F7" s="348"/>
      <c r="G7" s="349"/>
      <c r="J7" s="93" t="s">
        <v>166</v>
      </c>
      <c r="K7" s="403"/>
      <c r="L7" s="348"/>
      <c r="M7" s="348"/>
      <c r="N7" s="349"/>
      <c r="Q7" s="93" t="s">
        <v>166</v>
      </c>
      <c r="R7" s="403"/>
      <c r="S7" s="348"/>
      <c r="T7" s="348"/>
      <c r="U7" s="349"/>
      <c r="X7" s="93" t="s">
        <v>166</v>
      </c>
      <c r="Y7" s="403"/>
      <c r="Z7" s="348"/>
      <c r="AA7" s="348"/>
      <c r="AB7" s="349"/>
      <c r="AE7" s="93" t="s">
        <v>166</v>
      </c>
      <c r="AF7" s="403"/>
      <c r="AG7" s="348"/>
      <c r="AH7" s="348"/>
      <c r="AI7" s="349"/>
    </row>
    <row r="8" spans="1:36" ht="14.25" customHeight="1" x14ac:dyDescent="0.35">
      <c r="A8" s="361"/>
    </row>
    <row r="9" spans="1:36" ht="14.25" customHeight="1" x14ac:dyDescent="0.35">
      <c r="A9" s="361"/>
      <c r="C9" s="224" t="s">
        <v>260</v>
      </c>
      <c r="D9" s="225"/>
      <c r="E9" s="225"/>
      <c r="F9" s="225"/>
      <c r="G9" s="260"/>
      <c r="J9" s="224" t="s">
        <v>260</v>
      </c>
      <c r="K9" s="225"/>
      <c r="L9" s="225"/>
      <c r="M9" s="225"/>
      <c r="N9" s="260"/>
      <c r="Q9" s="224" t="s">
        <v>260</v>
      </c>
      <c r="R9" s="225"/>
      <c r="S9" s="225"/>
      <c r="T9" s="225"/>
      <c r="U9" s="260"/>
      <c r="X9" s="224" t="s">
        <v>260</v>
      </c>
      <c r="Y9" s="225"/>
      <c r="Z9" s="225"/>
      <c r="AA9" s="225"/>
      <c r="AB9" s="260"/>
      <c r="AE9" s="224" t="s">
        <v>260</v>
      </c>
      <c r="AF9" s="225"/>
      <c r="AG9" s="225"/>
      <c r="AH9" s="225"/>
      <c r="AI9" s="260"/>
    </row>
    <row r="10" spans="1:36" ht="14.25" customHeight="1" x14ac:dyDescent="0.35">
      <c r="A10" s="361"/>
      <c r="C10" s="228" t="s">
        <v>261</v>
      </c>
      <c r="G10" s="266"/>
      <c r="J10" s="228" t="s">
        <v>261</v>
      </c>
      <c r="N10" s="266"/>
      <c r="Q10" s="228" t="s">
        <v>261</v>
      </c>
      <c r="U10" s="266"/>
      <c r="X10" s="228" t="s">
        <v>261</v>
      </c>
      <c r="AB10" s="266"/>
      <c r="AE10" s="228" t="s">
        <v>261</v>
      </c>
      <c r="AI10" s="266"/>
    </row>
    <row r="11" spans="1:36" ht="14.25" customHeight="1" x14ac:dyDescent="0.35">
      <c r="A11" s="361"/>
      <c r="C11" s="235" t="s">
        <v>262</v>
      </c>
      <c r="D11" s="236"/>
      <c r="E11" s="236"/>
      <c r="F11" s="236"/>
      <c r="G11" s="255"/>
      <c r="J11" s="235" t="s">
        <v>262</v>
      </c>
      <c r="K11" s="236"/>
      <c r="L11" s="236"/>
      <c r="M11" s="236"/>
      <c r="N11" s="255"/>
      <c r="Q11" s="235" t="s">
        <v>262</v>
      </c>
      <c r="R11" s="236"/>
      <c r="S11" s="236"/>
      <c r="T11" s="236"/>
      <c r="U11" s="255"/>
      <c r="X11" s="235" t="s">
        <v>262</v>
      </c>
      <c r="Y11" s="236"/>
      <c r="Z11" s="236"/>
      <c r="AA11" s="236"/>
      <c r="AB11" s="255"/>
      <c r="AE11" s="235" t="s">
        <v>262</v>
      </c>
      <c r="AF11" s="236"/>
      <c r="AG11" s="236"/>
      <c r="AH11" s="236"/>
      <c r="AI11" s="255"/>
    </row>
    <row r="12" spans="1:36" ht="14.25" customHeight="1" x14ac:dyDescent="0.35">
      <c r="A12" s="361"/>
      <c r="C12" s="62" t="s">
        <v>210</v>
      </c>
      <c r="J12" s="62" t="s">
        <v>210</v>
      </c>
      <c r="Q12" s="62" t="s">
        <v>210</v>
      </c>
      <c r="X12" s="62" t="s">
        <v>210</v>
      </c>
      <c r="AE12" s="62" t="s">
        <v>210</v>
      </c>
    </row>
    <row r="13" spans="1:36" ht="14.25" customHeight="1" x14ac:dyDescent="0.35">
      <c r="A13" s="361"/>
      <c r="C13" s="224" t="s">
        <v>263</v>
      </c>
      <c r="D13" s="225"/>
      <c r="E13" s="225"/>
      <c r="F13" s="225"/>
      <c r="G13" s="260"/>
      <c r="J13" s="224" t="s">
        <v>263</v>
      </c>
      <c r="K13" s="225"/>
      <c r="L13" s="225"/>
      <c r="M13" s="225"/>
      <c r="N13" s="260"/>
      <c r="Q13" s="224" t="s">
        <v>263</v>
      </c>
      <c r="R13" s="225"/>
      <c r="S13" s="225"/>
      <c r="T13" s="225"/>
      <c r="U13" s="260"/>
      <c r="X13" s="224" t="s">
        <v>263</v>
      </c>
      <c r="Y13" s="225"/>
      <c r="Z13" s="225"/>
      <c r="AA13" s="225"/>
      <c r="AB13" s="260"/>
      <c r="AE13" s="224" t="s">
        <v>263</v>
      </c>
      <c r="AF13" s="225"/>
      <c r="AG13" s="225"/>
      <c r="AH13" s="225"/>
      <c r="AI13" s="260"/>
    </row>
    <row r="14" spans="1:36" ht="14.25" customHeight="1" x14ac:dyDescent="0.35">
      <c r="A14" s="361"/>
      <c r="C14" s="228" t="s">
        <v>264</v>
      </c>
      <c r="G14" s="266"/>
      <c r="J14" s="228" t="s">
        <v>264</v>
      </c>
      <c r="N14" s="266"/>
      <c r="Q14" s="228" t="s">
        <v>264</v>
      </c>
      <c r="U14" s="266"/>
      <c r="X14" s="228" t="s">
        <v>264</v>
      </c>
      <c r="AB14" s="266"/>
      <c r="AE14" s="228" t="s">
        <v>264</v>
      </c>
      <c r="AI14" s="266"/>
    </row>
    <row r="15" spans="1:36" ht="14.25" customHeight="1" x14ac:dyDescent="0.35">
      <c r="A15" s="361"/>
      <c r="C15" s="235" t="s">
        <v>265</v>
      </c>
      <c r="D15" s="236"/>
      <c r="E15" s="236"/>
      <c r="F15" s="236"/>
      <c r="G15" s="255"/>
      <c r="J15" s="235" t="s">
        <v>265</v>
      </c>
      <c r="K15" s="236"/>
      <c r="L15" s="236"/>
      <c r="M15" s="236"/>
      <c r="N15" s="255"/>
      <c r="Q15" s="235" t="s">
        <v>265</v>
      </c>
      <c r="R15" s="236"/>
      <c r="S15" s="236"/>
      <c r="T15" s="236"/>
      <c r="U15" s="255"/>
      <c r="X15" s="235" t="s">
        <v>265</v>
      </c>
      <c r="Y15" s="236"/>
      <c r="Z15" s="236"/>
      <c r="AA15" s="236"/>
      <c r="AB15" s="255"/>
      <c r="AE15" s="235" t="s">
        <v>265</v>
      </c>
      <c r="AF15" s="236"/>
      <c r="AG15" s="236"/>
      <c r="AH15" s="236"/>
      <c r="AI15" s="255"/>
    </row>
    <row r="16" spans="1:36" ht="14.25" customHeight="1" x14ac:dyDescent="0.35">
      <c r="A16" s="361"/>
    </row>
    <row r="17" spans="1:36" ht="14.25" customHeight="1" x14ac:dyDescent="0.35">
      <c r="A17" s="361"/>
      <c r="D17" s="104">
        <f>IF('Set Up Your Model'!$Q$36="","Year 1",'Set Up Your Model'!$Q$36)</f>
        <v>2025</v>
      </c>
      <c r="E17" s="104">
        <f>IF('Set Up Your Model'!$R$36="","Year 2",'Set Up Your Model'!$R$36)</f>
        <v>2026</v>
      </c>
      <c r="F17" s="104">
        <f>IF('Set Up Your Model'!$S$36="","Year 3",'Set Up Your Model'!$S$36)</f>
        <v>2027</v>
      </c>
      <c r="G17" s="104">
        <f>IF('Set Up Your Model'!$T$36="","Year 4",'Set Up Your Model'!$T$36)</f>
        <v>2028</v>
      </c>
      <c r="H17" s="105">
        <f>IF('Set Up Your Model'!$U$36="","Year 5",'Set Up Your Model'!$U$36)</f>
        <v>2029</v>
      </c>
      <c r="K17" s="104">
        <f>IF('Set Up Your Model'!$Q$36="","Year 1",'Set Up Your Model'!$Q$36)</f>
        <v>2025</v>
      </c>
      <c r="L17" s="104">
        <f>IF('Set Up Your Model'!$R$36="","Year 2",'Set Up Your Model'!$R$36)</f>
        <v>2026</v>
      </c>
      <c r="M17" s="104">
        <f>IF('Set Up Your Model'!$S$36="","Year 3",'Set Up Your Model'!$S$36)</f>
        <v>2027</v>
      </c>
      <c r="N17" s="104">
        <f>IF('Set Up Your Model'!$T$36="","Year 4",'Set Up Your Model'!$T$36)</f>
        <v>2028</v>
      </c>
      <c r="O17" s="105">
        <f>IF('Set Up Your Model'!$U$36="","Year 5",'Set Up Your Model'!$U$36)</f>
        <v>2029</v>
      </c>
      <c r="R17" s="104">
        <f>IF('Set Up Your Model'!$Q$36="","Year 1",'Set Up Your Model'!$Q$36)</f>
        <v>2025</v>
      </c>
      <c r="S17" s="104">
        <f>IF('Set Up Your Model'!$R$36="","Year 2",'Set Up Your Model'!$R$36)</f>
        <v>2026</v>
      </c>
      <c r="T17" s="104">
        <f>IF('Set Up Your Model'!$S$36="","Year 3",'Set Up Your Model'!$S$36)</f>
        <v>2027</v>
      </c>
      <c r="U17" s="104">
        <f>IF('Set Up Your Model'!$T$36="","Year 4",'Set Up Your Model'!$T$36)</f>
        <v>2028</v>
      </c>
      <c r="V17" s="105">
        <f>IF('Set Up Your Model'!$U$36="","Year 5",'Set Up Your Model'!$U$36)</f>
        <v>2029</v>
      </c>
      <c r="Y17" s="104">
        <f>IF('Set Up Your Model'!$Q$36="","Year 1",'Set Up Your Model'!$Q$36)</f>
        <v>2025</v>
      </c>
      <c r="Z17" s="104">
        <f>IF('Set Up Your Model'!$R$36="","Year 2",'Set Up Your Model'!$R$36)</f>
        <v>2026</v>
      </c>
      <c r="AA17" s="104">
        <f>IF('Set Up Your Model'!$S$36="","Year 3",'Set Up Your Model'!$S$36)</f>
        <v>2027</v>
      </c>
      <c r="AB17" s="104">
        <f>IF('Set Up Your Model'!$T$36="","Year 4",'Set Up Your Model'!$T$36)</f>
        <v>2028</v>
      </c>
      <c r="AC17" s="105">
        <f>IF('Set Up Your Model'!$U$36="","Year 5",'Set Up Your Model'!$U$36)</f>
        <v>2029</v>
      </c>
      <c r="AF17" s="104">
        <f>IF('Set Up Your Model'!$Q$36="","Year 1",'Set Up Your Model'!$Q$36)</f>
        <v>2025</v>
      </c>
      <c r="AG17" s="104">
        <f>IF('Set Up Your Model'!$R$36="","Year 2",'Set Up Your Model'!$R$36)</f>
        <v>2026</v>
      </c>
      <c r="AH17" s="104">
        <f>IF('Set Up Your Model'!$S$36="","Year 3",'Set Up Your Model'!$S$36)</f>
        <v>2027</v>
      </c>
      <c r="AI17" s="104">
        <f>IF('Set Up Your Model'!$T$36="","Year 4",'Set Up Your Model'!$T$36)</f>
        <v>2028</v>
      </c>
      <c r="AJ17" s="105">
        <f>IF('Set Up Your Model'!$U$36="","Year 5",'Set Up Your Model'!$U$36)</f>
        <v>2029</v>
      </c>
    </row>
    <row r="18" spans="1:36" ht="14.25" customHeight="1" x14ac:dyDescent="0.35">
      <c r="A18" s="361"/>
      <c r="C18" s="239" t="s">
        <v>177</v>
      </c>
      <c r="D18" s="240">
        <f>G9*G10*G11*12</f>
        <v>0</v>
      </c>
      <c r="E18" s="240">
        <f t="shared" ref="E18:H18" si="0">D18*(1+($G$13-$G$15))*(1+$G$14)</f>
        <v>0</v>
      </c>
      <c r="F18" s="240">
        <f t="shared" si="0"/>
        <v>0</v>
      </c>
      <c r="G18" s="240">
        <f t="shared" si="0"/>
        <v>0</v>
      </c>
      <c r="H18" s="240">
        <f t="shared" si="0"/>
        <v>0</v>
      </c>
      <c r="J18" s="239" t="s">
        <v>177</v>
      </c>
      <c r="K18" s="240">
        <f>N9*N10*N11*12</f>
        <v>0</v>
      </c>
      <c r="L18" s="240">
        <f t="shared" ref="L18:O18" si="1">K18*(1+($N$13-$N$15))*(1+$N$14)</f>
        <v>0</v>
      </c>
      <c r="M18" s="240">
        <f t="shared" si="1"/>
        <v>0</v>
      </c>
      <c r="N18" s="240">
        <f t="shared" si="1"/>
        <v>0</v>
      </c>
      <c r="O18" s="240">
        <f t="shared" si="1"/>
        <v>0</v>
      </c>
      <c r="Q18" s="239" t="s">
        <v>177</v>
      </c>
      <c r="R18" s="240">
        <f>U9*U10*U11*12</f>
        <v>0</v>
      </c>
      <c r="S18" s="240">
        <f t="shared" ref="S18:V18" si="2">R18*(1+($U$13-$U$15))*(1+$U$14)</f>
        <v>0</v>
      </c>
      <c r="T18" s="240">
        <f t="shared" si="2"/>
        <v>0</v>
      </c>
      <c r="U18" s="240">
        <f t="shared" si="2"/>
        <v>0</v>
      </c>
      <c r="V18" s="240">
        <f t="shared" si="2"/>
        <v>0</v>
      </c>
      <c r="X18" s="239" t="s">
        <v>177</v>
      </c>
      <c r="Y18" s="240">
        <f>AB9*AB10*AB11*12</f>
        <v>0</v>
      </c>
      <c r="Z18" s="240">
        <f t="shared" ref="Z18:AC18" si="3">Y18*(1+($AB$13-$AB$15))*(1+$AB$14)</f>
        <v>0</v>
      </c>
      <c r="AA18" s="240">
        <f t="shared" si="3"/>
        <v>0</v>
      </c>
      <c r="AB18" s="240">
        <f t="shared" si="3"/>
        <v>0</v>
      </c>
      <c r="AC18" s="240">
        <f t="shared" si="3"/>
        <v>0</v>
      </c>
      <c r="AE18" s="239" t="s">
        <v>177</v>
      </c>
      <c r="AF18" s="240">
        <f>AI9*AI10*AI11*12</f>
        <v>0</v>
      </c>
      <c r="AG18" s="240">
        <f t="shared" ref="AG18:AJ18" si="4">AF18*(1+($AI$13-$AI$15))*(1+$AI$14)</f>
        <v>0</v>
      </c>
      <c r="AH18" s="240">
        <f t="shared" si="4"/>
        <v>0</v>
      </c>
      <c r="AI18" s="240">
        <f t="shared" si="4"/>
        <v>0</v>
      </c>
      <c r="AJ18" s="240">
        <f t="shared" si="4"/>
        <v>0</v>
      </c>
    </row>
    <row r="19" spans="1:36" ht="14.25" customHeight="1" x14ac:dyDescent="0.35">
      <c r="A19" s="361"/>
      <c r="Z19" s="249"/>
      <c r="AA19" s="249"/>
      <c r="AB19" s="249"/>
      <c r="AC19" s="249"/>
    </row>
    <row r="20" spans="1:36" ht="7.5" customHeight="1" x14ac:dyDescent="0.35">
      <c r="A20" s="361"/>
      <c r="B20" s="242"/>
      <c r="C20" s="242"/>
      <c r="D20" s="242"/>
      <c r="E20" s="242"/>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row>
    <row r="21" spans="1:36" ht="14.25" customHeight="1" x14ac:dyDescent="0.35">
      <c r="A21" s="361"/>
    </row>
    <row r="22" spans="1:36" ht="14.25" customHeight="1" x14ac:dyDescent="0.35">
      <c r="A22" s="361"/>
      <c r="C22" s="243" t="s">
        <v>266</v>
      </c>
      <c r="D22" s="244"/>
      <c r="E22" s="244"/>
      <c r="F22" s="244"/>
      <c r="G22" s="244"/>
      <c r="H22" s="244"/>
    </row>
    <row r="23" spans="1:36" ht="14.25" customHeight="1" x14ac:dyDescent="0.35">
      <c r="A23" s="361"/>
      <c r="D23" s="104">
        <f>IF('Set Up Your Model'!$Q$36="","Year 1",'Set Up Your Model'!$Q$36)</f>
        <v>2025</v>
      </c>
      <c r="E23" s="104">
        <f>IF('Set Up Your Model'!$R$36="","Year 2",'Set Up Your Model'!$R$36)</f>
        <v>2026</v>
      </c>
      <c r="F23" s="104">
        <f>IF('Set Up Your Model'!$S$36="","Year 3",'Set Up Your Model'!$S$36)</f>
        <v>2027</v>
      </c>
      <c r="G23" s="104">
        <f>IF('Set Up Your Model'!$T$36="","Year 4",'Set Up Your Model'!$T$36)</f>
        <v>2028</v>
      </c>
      <c r="H23" s="105">
        <f>IF('Set Up Your Model'!$U$36="","Year 5",'Set Up Your Model'!$U$36)</f>
        <v>2029</v>
      </c>
    </row>
    <row r="24" spans="1:36" ht="14.25" customHeight="1" x14ac:dyDescent="0.35">
      <c r="A24" s="361"/>
      <c r="C24" s="239" t="s">
        <v>215</v>
      </c>
      <c r="D24" s="247">
        <f t="shared" ref="D24:H24" si="5">D18+K18+R18+Y18+AF18</f>
        <v>0</v>
      </c>
      <c r="E24" s="247">
        <f t="shared" si="5"/>
        <v>0</v>
      </c>
      <c r="F24" s="247">
        <f t="shared" si="5"/>
        <v>0</v>
      </c>
      <c r="G24" s="247">
        <f t="shared" si="5"/>
        <v>0</v>
      </c>
      <c r="H24" s="247">
        <f t="shared" si="5"/>
        <v>0</v>
      </c>
    </row>
    <row r="25" spans="1:36" ht="14.25" customHeight="1" x14ac:dyDescent="0.35">
      <c r="A25" s="361"/>
    </row>
    <row r="26" spans="1:36" ht="14.25" customHeight="1" x14ac:dyDescent="0.35">
      <c r="A26" s="361"/>
    </row>
    <row r="27" spans="1:36" ht="14.25" customHeight="1" x14ac:dyDescent="0.35">
      <c r="A27" s="362"/>
    </row>
    <row r="28" spans="1:36" ht="14.25" customHeight="1" x14ac:dyDescent="0.35">
      <c r="A28" s="257"/>
    </row>
    <row r="29" spans="1:36" ht="14.25" customHeight="1" x14ac:dyDescent="0.35">
      <c r="A29" s="246"/>
    </row>
    <row r="30" spans="1:36" ht="14.25" customHeight="1" x14ac:dyDescent="0.35">
      <c r="A30" s="246"/>
    </row>
    <row r="31" spans="1:36" ht="14.25" customHeight="1" x14ac:dyDescent="0.35">
      <c r="A31" s="246"/>
    </row>
    <row r="32" spans="1:36" ht="14.25" customHeight="1" x14ac:dyDescent="0.35">
      <c r="A32" s="246"/>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48"/>
    </row>
    <row r="225" spans="1:1" ht="14.25" customHeight="1" x14ac:dyDescent="0.35">
      <c r="A225" s="22"/>
    </row>
    <row r="226" spans="1:1" ht="14.25" customHeight="1" x14ac:dyDescent="0.35">
      <c r="A226" s="22"/>
    </row>
    <row r="227" spans="1:1" ht="14.25" customHeight="1" x14ac:dyDescent="0.35">
      <c r="A227" s="22"/>
    </row>
    <row r="228" spans="1:1" ht="14.25" customHeight="1" x14ac:dyDescent="0.35">
      <c r="A228" s="22"/>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11">
    <mergeCell ref="A6:A27"/>
    <mergeCell ref="D7:G7"/>
    <mergeCell ref="K7:N7"/>
    <mergeCell ref="Y7:AB7"/>
    <mergeCell ref="Q5:U6"/>
    <mergeCell ref="R7:U7"/>
    <mergeCell ref="AE5:AI6"/>
    <mergeCell ref="AF7:AI7"/>
    <mergeCell ref="C5:G6"/>
    <mergeCell ref="J5:N6"/>
    <mergeCell ref="X5:AB6"/>
  </mergeCells>
  <dataValidations count="1">
    <dataValidation type="list" allowBlank="1" showErrorMessage="1" sqref="H3" xr:uid="{00000000-0002-0000-0C00-000000000000}">
      <formula1>"1,2,3,4,5"</formula1>
    </dataValidation>
  </dataValidations>
  <pageMargins left="0.7" right="0.7" top="0.75" bottom="0.75" header="0" footer="0"/>
  <pageSetup orientation="landscape"/>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C1E4F5"/>
  </sheetPr>
  <dimension ref="A1:BS1000"/>
  <sheetViews>
    <sheetView showGridLines="0" workbookViewId="0"/>
  </sheetViews>
  <sheetFormatPr defaultColWidth="12.6328125" defaultRowHeight="15" customHeight="1" x14ac:dyDescent="0.35"/>
  <cols>
    <col min="1" max="1" width="25.6328125" customWidth="1"/>
    <col min="2" max="2" width="8.6328125" customWidth="1"/>
    <col min="3" max="3" width="25.6328125" customWidth="1"/>
    <col min="4" max="8" width="13.36328125" customWidth="1"/>
    <col min="9" max="9" width="8.90625" customWidth="1"/>
    <col min="10" max="10" width="14.08984375" customWidth="1"/>
    <col min="11" max="16" width="8.90625" customWidth="1"/>
    <col min="17" max="17" width="16" customWidth="1"/>
    <col min="18" max="23" width="8.90625" customWidth="1"/>
    <col min="24" max="24" width="16.08984375" customWidth="1"/>
    <col min="25" max="30" width="8.90625" customWidth="1"/>
    <col min="31" max="31" width="16.08984375" hidden="1" customWidth="1"/>
    <col min="32" max="37" width="8.90625" hidden="1" customWidth="1"/>
    <col min="38" max="38" width="15.08984375" hidden="1" customWidth="1"/>
    <col min="39" max="44" width="8.90625" hidden="1" customWidth="1"/>
    <col min="45" max="45" width="16.453125" hidden="1" customWidth="1"/>
    <col min="46" max="51" width="8.90625" hidden="1" customWidth="1"/>
    <col min="52" max="52" width="16.453125" hidden="1" customWidth="1"/>
    <col min="53" max="58" width="8.90625" hidden="1" customWidth="1"/>
    <col min="59" max="59" width="16.453125" hidden="1" customWidth="1"/>
    <col min="60" max="65" width="8.90625" hidden="1" customWidth="1"/>
    <col min="66" max="66" width="16.453125" hidden="1" customWidth="1"/>
    <col min="67" max="71" width="8.90625" hidden="1" customWidth="1"/>
  </cols>
  <sheetData>
    <row r="1" spans="1:71" ht="48.75" customHeight="1" x14ac:dyDescent="0.35">
      <c r="A1" s="218"/>
      <c r="B1" s="219"/>
      <c r="C1" s="220" t="s">
        <v>49</v>
      </c>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219"/>
      <c r="AN1" s="219"/>
      <c r="AO1" s="219"/>
      <c r="AP1" s="219"/>
      <c r="AQ1" s="219"/>
      <c r="AR1" s="219"/>
      <c r="AS1" s="219"/>
      <c r="AT1" s="219"/>
      <c r="AU1" s="219"/>
      <c r="AV1" s="219"/>
      <c r="AW1" s="219"/>
      <c r="AX1" s="219"/>
      <c r="AY1" s="219"/>
      <c r="AZ1" s="219"/>
      <c r="BA1" s="219"/>
      <c r="BB1" s="219"/>
      <c r="BC1" s="219"/>
      <c r="BD1" s="219"/>
      <c r="BE1" s="219"/>
      <c r="BF1" s="219"/>
      <c r="BG1" s="219"/>
      <c r="BH1" s="219"/>
      <c r="BI1" s="219"/>
      <c r="BJ1" s="219"/>
      <c r="BK1" s="219"/>
      <c r="BL1" s="219"/>
      <c r="BM1" s="219"/>
      <c r="BN1" s="219"/>
      <c r="BO1" s="219"/>
      <c r="BP1" s="219"/>
      <c r="BQ1" s="219"/>
      <c r="BR1" s="219"/>
      <c r="BS1" s="219"/>
    </row>
    <row r="2" spans="1:71" ht="14.25" customHeight="1" x14ac:dyDescent="0.35">
      <c r="A2" s="22"/>
    </row>
    <row r="3" spans="1:71" ht="14.25" customHeight="1" x14ac:dyDescent="0.45">
      <c r="A3" s="223"/>
      <c r="C3" s="267" t="s">
        <v>267</v>
      </c>
      <c r="D3" s="147"/>
      <c r="E3" s="147"/>
      <c r="F3" s="147"/>
      <c r="G3" s="147"/>
    </row>
    <row r="4" spans="1:71" ht="14.25" customHeight="1" x14ac:dyDescent="0.35">
      <c r="A4" s="31"/>
      <c r="C4" s="62"/>
      <c r="J4" s="62"/>
      <c r="Q4" s="62"/>
      <c r="X4" s="62"/>
      <c r="AE4" s="62" t="s">
        <v>160</v>
      </c>
      <c r="AL4" s="62" t="s">
        <v>161</v>
      </c>
      <c r="AS4" s="62" t="s">
        <v>162</v>
      </c>
      <c r="AZ4" s="62" t="s">
        <v>163</v>
      </c>
      <c r="BG4" s="62" t="s">
        <v>164</v>
      </c>
      <c r="BN4" s="62" t="s">
        <v>165</v>
      </c>
    </row>
    <row r="5" spans="1:71" ht="14.25" customHeight="1" x14ac:dyDescent="0.35">
      <c r="A5" s="31" t="s">
        <v>51</v>
      </c>
      <c r="C5" s="268" t="s">
        <v>105</v>
      </c>
      <c r="D5" s="104">
        <f>IF('Set Up Your Model'!$Q$36="","Year 1",'Set Up Your Model'!$Q$36)</f>
        <v>2025</v>
      </c>
      <c r="E5" s="104">
        <f>IF('Set Up Your Model'!$R$36="","Year 2",'Set Up Your Model'!$R$36)</f>
        <v>2026</v>
      </c>
      <c r="F5" s="104">
        <f>IF('Set Up Your Model'!$S$36="","Year 3",'Set Up Your Model'!$S$36)</f>
        <v>2027</v>
      </c>
      <c r="G5" s="104">
        <f>IF('Set Up Your Model'!$T$36="","Year 4",'Set Up Your Model'!$T$36)</f>
        <v>2028</v>
      </c>
      <c r="H5" s="105">
        <f>IF('Set Up Your Model'!$U$36="","Year 5",'Set Up Your Model'!$U$36)</f>
        <v>2029</v>
      </c>
    </row>
    <row r="6" spans="1:71" ht="14.25" customHeight="1" x14ac:dyDescent="0.35">
      <c r="A6" s="366"/>
      <c r="C6" s="269" t="s">
        <v>268</v>
      </c>
      <c r="D6" s="253"/>
      <c r="E6" s="253"/>
      <c r="F6" s="253"/>
      <c r="G6" s="253"/>
      <c r="H6" s="253"/>
      <c r="K6" s="406"/>
      <c r="L6" s="358"/>
      <c r="M6" s="358"/>
      <c r="N6" s="358"/>
      <c r="R6" s="406"/>
      <c r="S6" s="358"/>
      <c r="T6" s="358"/>
      <c r="U6" s="358"/>
      <c r="Y6" s="406"/>
      <c r="Z6" s="358"/>
      <c r="AA6" s="358"/>
      <c r="AB6" s="358"/>
      <c r="AE6" s="93" t="s">
        <v>166</v>
      </c>
      <c r="AF6" s="416"/>
      <c r="AG6" s="348"/>
      <c r="AH6" s="348"/>
      <c r="AI6" s="349"/>
      <c r="AL6" s="93" t="s">
        <v>166</v>
      </c>
      <c r="AM6" s="416"/>
      <c r="AN6" s="348"/>
      <c r="AO6" s="348"/>
      <c r="AP6" s="349"/>
      <c r="AS6" s="93" t="s">
        <v>166</v>
      </c>
      <c r="AT6" s="416"/>
      <c r="AU6" s="348"/>
      <c r="AV6" s="348"/>
      <c r="AW6" s="349"/>
      <c r="AZ6" s="93" t="s">
        <v>166</v>
      </c>
      <c r="BA6" s="416"/>
      <c r="BB6" s="348"/>
      <c r="BC6" s="348"/>
      <c r="BD6" s="349"/>
      <c r="BG6" s="93" t="s">
        <v>166</v>
      </c>
      <c r="BH6" s="416"/>
      <c r="BI6" s="348"/>
      <c r="BJ6" s="348"/>
      <c r="BK6" s="349"/>
      <c r="BN6" s="93" t="s">
        <v>166</v>
      </c>
      <c r="BO6" s="416"/>
      <c r="BP6" s="348"/>
      <c r="BQ6" s="348"/>
      <c r="BR6" s="349"/>
    </row>
    <row r="7" spans="1:71" ht="14.25" customHeight="1" x14ac:dyDescent="0.35">
      <c r="A7" s="361"/>
      <c r="C7" s="269" t="s">
        <v>269</v>
      </c>
      <c r="D7" s="253"/>
      <c r="E7" s="253"/>
      <c r="F7" s="253"/>
      <c r="G7" s="253"/>
      <c r="H7" s="253"/>
    </row>
    <row r="8" spans="1:71" ht="14.25" customHeight="1" x14ac:dyDescent="0.35">
      <c r="A8" s="361"/>
      <c r="C8" s="269" t="s">
        <v>270</v>
      </c>
      <c r="D8" s="253"/>
      <c r="E8" s="270"/>
      <c r="F8" s="270"/>
      <c r="G8" s="270"/>
      <c r="H8" s="270"/>
      <c r="N8" s="271"/>
      <c r="U8" s="271"/>
      <c r="AB8" s="271"/>
      <c r="AE8" s="93" t="s">
        <v>167</v>
      </c>
      <c r="AI8" s="272"/>
      <c r="AL8" s="93" t="s">
        <v>167</v>
      </c>
      <c r="AP8" s="272"/>
      <c r="AS8" s="93" t="s">
        <v>167</v>
      </c>
      <c r="AW8" s="272"/>
      <c r="AZ8" s="93" t="s">
        <v>167</v>
      </c>
      <c r="BD8" s="272"/>
      <c r="BG8" s="93" t="s">
        <v>167</v>
      </c>
      <c r="BK8" s="272"/>
      <c r="BN8" s="93" t="s">
        <v>167</v>
      </c>
      <c r="BR8" s="272"/>
    </row>
    <row r="9" spans="1:71" ht="14.25" customHeight="1" x14ac:dyDescent="0.35">
      <c r="A9" s="361"/>
      <c r="C9" s="269" t="s">
        <v>271</v>
      </c>
      <c r="D9" s="253"/>
      <c r="E9" s="270"/>
      <c r="F9" s="270"/>
      <c r="G9" s="270"/>
      <c r="H9" s="270"/>
      <c r="N9" s="92"/>
      <c r="U9" s="92"/>
      <c r="AB9" s="92"/>
      <c r="AE9" s="93" t="s">
        <v>169</v>
      </c>
      <c r="AI9" s="273"/>
      <c r="AL9" s="93" t="s">
        <v>169</v>
      </c>
      <c r="AP9" s="273"/>
      <c r="AS9" s="93" t="s">
        <v>169</v>
      </c>
      <c r="AW9" s="273"/>
      <c r="AZ9" s="93" t="s">
        <v>169</v>
      </c>
      <c r="BD9" s="273"/>
      <c r="BG9" s="93" t="s">
        <v>169</v>
      </c>
      <c r="BK9" s="273"/>
      <c r="BN9" s="93" t="s">
        <v>169</v>
      </c>
      <c r="BR9" s="273"/>
    </row>
    <row r="10" spans="1:71" ht="14.25" customHeight="1" x14ac:dyDescent="0.35">
      <c r="A10" s="361"/>
      <c r="C10" s="269" t="s">
        <v>272</v>
      </c>
      <c r="D10" s="253"/>
      <c r="E10" s="270"/>
      <c r="F10" s="270"/>
      <c r="G10" s="270"/>
      <c r="H10" s="270"/>
      <c r="N10" s="92"/>
      <c r="U10" s="92"/>
      <c r="AB10" s="92"/>
      <c r="AE10" s="93" t="s">
        <v>170</v>
      </c>
      <c r="AI10" s="273"/>
      <c r="AL10" s="93" t="s">
        <v>170</v>
      </c>
      <c r="AP10" s="273"/>
      <c r="AS10" s="93" t="s">
        <v>170</v>
      </c>
      <c r="AW10" s="273"/>
      <c r="AZ10" s="93" t="s">
        <v>170</v>
      </c>
      <c r="BD10" s="273"/>
      <c r="BG10" s="93" t="s">
        <v>170</v>
      </c>
      <c r="BK10" s="273"/>
      <c r="BN10" s="93" t="s">
        <v>170</v>
      </c>
      <c r="BR10" s="273"/>
    </row>
    <row r="11" spans="1:71" ht="14.25" customHeight="1" x14ac:dyDescent="0.35">
      <c r="A11" s="361"/>
      <c r="C11" s="269" t="s">
        <v>273</v>
      </c>
      <c r="D11" s="253"/>
      <c r="E11" s="270"/>
      <c r="F11" s="270"/>
      <c r="G11" s="270"/>
      <c r="H11" s="270"/>
      <c r="N11" s="92"/>
      <c r="U11" s="92"/>
      <c r="AB11" s="92"/>
      <c r="AE11" s="93" t="s">
        <v>171</v>
      </c>
      <c r="AI11" s="273"/>
      <c r="AL11" s="93" t="s">
        <v>171</v>
      </c>
      <c r="AP11" s="273"/>
      <c r="AS11" s="93" t="s">
        <v>171</v>
      </c>
      <c r="AW11" s="273"/>
      <c r="AZ11" s="93" t="s">
        <v>171</v>
      </c>
      <c r="BD11" s="273"/>
      <c r="BG11" s="93" t="s">
        <v>171</v>
      </c>
      <c r="BK11" s="273"/>
      <c r="BN11" s="93" t="s">
        <v>171</v>
      </c>
      <c r="BR11" s="273"/>
    </row>
    <row r="12" spans="1:71" ht="14.25" customHeight="1" x14ac:dyDescent="0.35">
      <c r="A12" s="361"/>
      <c r="C12" s="269" t="s">
        <v>274</v>
      </c>
      <c r="D12" s="253"/>
      <c r="E12" s="270"/>
      <c r="F12" s="270"/>
      <c r="G12" s="270"/>
      <c r="H12" s="270"/>
      <c r="N12" s="249"/>
      <c r="U12" s="249"/>
      <c r="AB12" s="249"/>
      <c r="AE12" s="93" t="s">
        <v>275</v>
      </c>
      <c r="AI12" s="274"/>
      <c r="AL12" s="93" t="s">
        <v>275</v>
      </c>
      <c r="AP12" s="274"/>
      <c r="AS12" s="93" t="s">
        <v>275</v>
      </c>
      <c r="AW12" s="274"/>
      <c r="AZ12" s="93" t="s">
        <v>275</v>
      </c>
      <c r="BD12" s="274"/>
      <c r="BG12" s="93" t="s">
        <v>275</v>
      </c>
      <c r="BK12" s="274"/>
      <c r="BN12" s="93" t="s">
        <v>275</v>
      </c>
      <c r="BR12" s="274"/>
    </row>
    <row r="13" spans="1:71" ht="14.25" customHeight="1" x14ac:dyDescent="0.35">
      <c r="A13" s="361"/>
      <c r="C13" s="269" t="s">
        <v>276</v>
      </c>
      <c r="D13" s="253"/>
      <c r="E13" s="270"/>
      <c r="F13" s="270"/>
      <c r="G13" s="270"/>
      <c r="H13" s="270"/>
      <c r="N13" s="249"/>
      <c r="U13" s="249"/>
      <c r="AB13" s="249"/>
      <c r="AE13" s="93" t="s">
        <v>173</v>
      </c>
      <c r="AI13" s="274"/>
      <c r="AL13" s="93" t="s">
        <v>173</v>
      </c>
      <c r="AP13" s="274"/>
      <c r="AS13" s="93" t="s">
        <v>173</v>
      </c>
      <c r="AW13" s="274"/>
      <c r="AZ13" s="93" t="s">
        <v>173</v>
      </c>
      <c r="BD13" s="274"/>
      <c r="BG13" s="93" t="s">
        <v>173</v>
      </c>
      <c r="BK13" s="274"/>
      <c r="BN13" s="93" t="s">
        <v>173</v>
      </c>
      <c r="BR13" s="274"/>
    </row>
    <row r="14" spans="1:71" ht="14.25" customHeight="1" x14ac:dyDescent="0.35">
      <c r="A14" s="361"/>
      <c r="C14" s="269" t="s">
        <v>277</v>
      </c>
      <c r="D14" s="253"/>
      <c r="E14" s="270"/>
      <c r="F14" s="270"/>
      <c r="G14" s="270"/>
      <c r="H14" s="270"/>
      <c r="AE14" s="93" t="s">
        <v>278</v>
      </c>
      <c r="AI14" s="275"/>
      <c r="AL14" s="93" t="s">
        <v>278</v>
      </c>
      <c r="AP14" s="275"/>
      <c r="AS14" s="93" t="s">
        <v>278</v>
      </c>
      <c r="AW14" s="275"/>
      <c r="AZ14" s="93" t="s">
        <v>278</v>
      </c>
      <c r="BD14" s="275"/>
      <c r="BG14" s="93" t="s">
        <v>278</v>
      </c>
      <c r="BK14" s="275"/>
      <c r="BN14" s="93" t="s">
        <v>278</v>
      </c>
      <c r="BR14" s="275"/>
    </row>
    <row r="15" spans="1:71" ht="14.25" customHeight="1" x14ac:dyDescent="0.35">
      <c r="A15" s="361"/>
      <c r="C15" s="269" t="s">
        <v>279</v>
      </c>
      <c r="D15" s="253"/>
      <c r="E15" s="270"/>
      <c r="F15" s="270"/>
      <c r="G15" s="270"/>
      <c r="H15" s="270"/>
      <c r="AE15" s="93" t="s">
        <v>175</v>
      </c>
      <c r="AI15" s="275"/>
      <c r="AL15" s="93" t="s">
        <v>175</v>
      </c>
      <c r="AP15" s="275"/>
      <c r="AS15" s="93" t="s">
        <v>175</v>
      </c>
      <c r="AW15" s="275"/>
      <c r="AZ15" s="93" t="s">
        <v>175</v>
      </c>
      <c r="BD15" s="275"/>
      <c r="BG15" s="93" t="s">
        <v>175</v>
      </c>
      <c r="BK15" s="275"/>
      <c r="BN15" s="93" t="s">
        <v>175</v>
      </c>
      <c r="BR15" s="275"/>
    </row>
    <row r="16" spans="1:71" ht="14.25" customHeight="1" x14ac:dyDescent="0.35">
      <c r="A16" s="361"/>
      <c r="C16" s="269" t="s">
        <v>280</v>
      </c>
      <c r="D16" s="253"/>
      <c r="E16" s="270"/>
      <c r="F16" s="270"/>
      <c r="G16" s="270"/>
      <c r="H16" s="270"/>
    </row>
    <row r="17" spans="1:71" ht="14.25" customHeight="1" x14ac:dyDescent="0.35">
      <c r="A17" s="361"/>
      <c r="C17" s="269" t="s">
        <v>281</v>
      </c>
      <c r="D17" s="253"/>
      <c r="E17" s="270"/>
      <c r="F17" s="270"/>
      <c r="G17" s="270"/>
      <c r="H17" s="270"/>
      <c r="K17" s="61"/>
      <c r="L17" s="61"/>
      <c r="M17" s="61"/>
      <c r="N17" s="61"/>
      <c r="O17" s="61"/>
      <c r="R17" s="61"/>
      <c r="S17" s="61"/>
      <c r="T17" s="61"/>
      <c r="U17" s="61"/>
      <c r="V17" s="61"/>
      <c r="Y17" s="61"/>
      <c r="Z17" s="61"/>
      <c r="AA17" s="61"/>
      <c r="AB17" s="61"/>
      <c r="AC17" s="61"/>
      <c r="AF17" s="61" t="s">
        <v>43</v>
      </c>
      <c r="AG17" s="61" t="s">
        <v>44</v>
      </c>
      <c r="AH17" s="61" t="s">
        <v>45</v>
      </c>
      <c r="AI17" s="61" t="s">
        <v>46</v>
      </c>
      <c r="AJ17" s="61" t="s">
        <v>47</v>
      </c>
      <c r="AM17" s="61" t="s">
        <v>43</v>
      </c>
      <c r="AN17" s="61" t="s">
        <v>44</v>
      </c>
      <c r="AO17" s="61" t="s">
        <v>45</v>
      </c>
      <c r="AP17" s="61" t="s">
        <v>46</v>
      </c>
      <c r="AQ17" s="61" t="s">
        <v>47</v>
      </c>
      <c r="AT17" s="61" t="s">
        <v>43</v>
      </c>
      <c r="AU17" s="61" t="s">
        <v>44</v>
      </c>
      <c r="AV17" s="61" t="s">
        <v>45</v>
      </c>
      <c r="AW17" s="61" t="s">
        <v>46</v>
      </c>
      <c r="AX17" s="61" t="s">
        <v>47</v>
      </c>
      <c r="BA17" s="61" t="s">
        <v>43</v>
      </c>
      <c r="BB17" s="61" t="s">
        <v>44</v>
      </c>
      <c r="BC17" s="61" t="s">
        <v>45</v>
      </c>
      <c r="BD17" s="61" t="s">
        <v>46</v>
      </c>
      <c r="BE17" s="61" t="s">
        <v>47</v>
      </c>
      <c r="BH17" s="61" t="s">
        <v>43</v>
      </c>
      <c r="BI17" s="61" t="s">
        <v>44</v>
      </c>
      <c r="BJ17" s="61" t="s">
        <v>45</v>
      </c>
      <c r="BK17" s="61" t="s">
        <v>46</v>
      </c>
      <c r="BL17" s="61" t="s">
        <v>47</v>
      </c>
      <c r="BO17" s="61" t="s">
        <v>43</v>
      </c>
      <c r="BP17" s="61" t="s">
        <v>44</v>
      </c>
      <c r="BQ17" s="61" t="s">
        <v>45</v>
      </c>
      <c r="BR17" s="61" t="s">
        <v>46</v>
      </c>
      <c r="BS17" s="61" t="s">
        <v>47</v>
      </c>
    </row>
    <row r="18" spans="1:71" ht="14.25" customHeight="1" x14ac:dyDescent="0.35">
      <c r="A18" s="361"/>
      <c r="C18" s="276" t="s">
        <v>126</v>
      </c>
      <c r="D18" s="277">
        <f t="shared" ref="D18:H18" si="0">SUM(D6:D17)</f>
        <v>0</v>
      </c>
      <c r="E18" s="277">
        <f t="shared" si="0"/>
        <v>0</v>
      </c>
      <c r="F18" s="277">
        <f t="shared" si="0"/>
        <v>0</v>
      </c>
      <c r="G18" s="277">
        <f t="shared" si="0"/>
        <v>0</v>
      </c>
      <c r="H18" s="277">
        <f t="shared" si="0"/>
        <v>0</v>
      </c>
      <c r="K18" s="278"/>
      <c r="L18" s="278"/>
      <c r="M18" s="278"/>
      <c r="N18" s="278"/>
      <c r="O18" s="278"/>
      <c r="R18" s="278"/>
      <c r="S18" s="278"/>
      <c r="T18" s="278"/>
      <c r="U18" s="278"/>
      <c r="V18" s="278"/>
      <c r="Y18" s="278"/>
      <c r="Z18" s="278"/>
      <c r="AA18" s="278"/>
      <c r="AB18" s="278"/>
      <c r="AC18" s="278"/>
      <c r="AE18" s="93" t="s">
        <v>176</v>
      </c>
      <c r="AF18" s="279">
        <f>AI8*AI12*AI13</f>
        <v>0</v>
      </c>
      <c r="AG18" s="279">
        <f t="shared" ref="AG18:AJ18" si="1">AF18*(1+$G$9)</f>
        <v>0</v>
      </c>
      <c r="AH18" s="279">
        <f t="shared" si="1"/>
        <v>0</v>
      </c>
      <c r="AI18" s="279">
        <f t="shared" si="1"/>
        <v>0</v>
      </c>
      <c r="AJ18" s="279">
        <f t="shared" si="1"/>
        <v>0</v>
      </c>
      <c r="AL18" s="93" t="s">
        <v>176</v>
      </c>
      <c r="AM18" s="279">
        <f>AP8*AP12*AP13</f>
        <v>0</v>
      </c>
      <c r="AN18" s="279">
        <f t="shared" ref="AN18:AQ18" si="2">AM18*(1+$G$9)</f>
        <v>0</v>
      </c>
      <c r="AO18" s="279">
        <f t="shared" si="2"/>
        <v>0</v>
      </c>
      <c r="AP18" s="279">
        <f t="shared" si="2"/>
        <v>0</v>
      </c>
      <c r="AQ18" s="279">
        <f t="shared" si="2"/>
        <v>0</v>
      </c>
      <c r="AS18" s="93" t="s">
        <v>176</v>
      </c>
      <c r="AT18" s="279">
        <f>AW8*AW12*AW13</f>
        <v>0</v>
      </c>
      <c r="AU18" s="279">
        <f t="shared" ref="AU18:AX18" si="3">AT18*(1+$G$9)</f>
        <v>0</v>
      </c>
      <c r="AV18" s="279">
        <f t="shared" si="3"/>
        <v>0</v>
      </c>
      <c r="AW18" s="279">
        <f t="shared" si="3"/>
        <v>0</v>
      </c>
      <c r="AX18" s="279">
        <f t="shared" si="3"/>
        <v>0</v>
      </c>
      <c r="AZ18" s="93" t="s">
        <v>176</v>
      </c>
      <c r="BA18" s="279">
        <f>BD8*BD12*BD13</f>
        <v>0</v>
      </c>
      <c r="BB18" s="279">
        <f t="shared" ref="BB18:BE18" si="4">BA18*(1+$G$9)</f>
        <v>0</v>
      </c>
      <c r="BC18" s="279">
        <f t="shared" si="4"/>
        <v>0</v>
      </c>
      <c r="BD18" s="279">
        <f t="shared" si="4"/>
        <v>0</v>
      </c>
      <c r="BE18" s="279">
        <f t="shared" si="4"/>
        <v>0</v>
      </c>
      <c r="BG18" s="93" t="s">
        <v>176</v>
      </c>
      <c r="BH18" s="279">
        <f>BK8*BK12*BK13</f>
        <v>0</v>
      </c>
      <c r="BI18" s="279">
        <f t="shared" ref="BI18:BL18" si="5">BH18*(1+$G$9)</f>
        <v>0</v>
      </c>
      <c r="BJ18" s="279">
        <f t="shared" si="5"/>
        <v>0</v>
      </c>
      <c r="BK18" s="279">
        <f t="shared" si="5"/>
        <v>0</v>
      </c>
      <c r="BL18" s="279">
        <f t="shared" si="5"/>
        <v>0</v>
      </c>
      <c r="BN18" s="93" t="s">
        <v>176</v>
      </c>
      <c r="BO18" s="279">
        <f>BR8*BR12*BR13</f>
        <v>0</v>
      </c>
      <c r="BP18" s="279">
        <f t="shared" ref="BP18:BS18" si="6">BO18*(1+$G$9)</f>
        <v>0</v>
      </c>
      <c r="BQ18" s="279">
        <f t="shared" si="6"/>
        <v>0</v>
      </c>
      <c r="BR18" s="279">
        <f t="shared" si="6"/>
        <v>0</v>
      </c>
      <c r="BS18" s="279">
        <f t="shared" si="6"/>
        <v>0</v>
      </c>
    </row>
    <row r="19" spans="1:71" ht="14.25" customHeight="1" x14ac:dyDescent="0.35">
      <c r="A19" s="361"/>
      <c r="D19" s="278"/>
      <c r="E19" s="280"/>
      <c r="F19" s="280"/>
      <c r="G19" s="280"/>
      <c r="H19" s="280"/>
      <c r="K19" s="278"/>
      <c r="L19" s="280"/>
      <c r="M19" s="280"/>
      <c r="N19" s="280"/>
      <c r="O19" s="280"/>
      <c r="R19" s="278"/>
      <c r="S19" s="280"/>
      <c r="T19" s="280"/>
      <c r="U19" s="280"/>
      <c r="V19" s="280"/>
      <c r="Y19" s="278"/>
      <c r="Z19" s="280"/>
      <c r="AA19" s="280"/>
      <c r="AB19" s="280"/>
      <c r="AC19" s="280"/>
      <c r="AE19" s="93" t="s">
        <v>177</v>
      </c>
      <c r="AF19" s="279">
        <f>AI8*AI10*AI14*AI15</f>
        <v>0</v>
      </c>
      <c r="AG19" s="281">
        <f t="shared" ref="AG19:AJ19" si="7">AF19*(1+$G$11)</f>
        <v>0</v>
      </c>
      <c r="AH19" s="281">
        <f t="shared" si="7"/>
        <v>0</v>
      </c>
      <c r="AI19" s="281">
        <f t="shared" si="7"/>
        <v>0</v>
      </c>
      <c r="AJ19" s="281">
        <f t="shared" si="7"/>
        <v>0</v>
      </c>
      <c r="AL19" s="93" t="s">
        <v>177</v>
      </c>
      <c r="AM19" s="279">
        <f>AP8*AP10*AP14*AP15</f>
        <v>0</v>
      </c>
      <c r="AN19" s="281">
        <f t="shared" ref="AN19:AQ19" si="8">AM19*(1+$G$11)</f>
        <v>0</v>
      </c>
      <c r="AO19" s="281">
        <f t="shared" si="8"/>
        <v>0</v>
      </c>
      <c r="AP19" s="281">
        <f t="shared" si="8"/>
        <v>0</v>
      </c>
      <c r="AQ19" s="281">
        <f t="shared" si="8"/>
        <v>0</v>
      </c>
      <c r="AS19" s="93" t="s">
        <v>177</v>
      </c>
      <c r="AT19" s="279">
        <f>AW8*AW10*AW14*AW15</f>
        <v>0</v>
      </c>
      <c r="AU19" s="281">
        <f t="shared" ref="AU19:AX19" si="9">AT19*(1+$G$11)</f>
        <v>0</v>
      </c>
      <c r="AV19" s="281">
        <f t="shared" si="9"/>
        <v>0</v>
      </c>
      <c r="AW19" s="281">
        <f t="shared" si="9"/>
        <v>0</v>
      </c>
      <c r="AX19" s="281">
        <f t="shared" si="9"/>
        <v>0</v>
      </c>
      <c r="AZ19" s="93" t="s">
        <v>177</v>
      </c>
      <c r="BA19" s="279">
        <f>BD8*BD10*BD14*BD15</f>
        <v>0</v>
      </c>
      <c r="BB19" s="281">
        <f t="shared" ref="BB19:BE19" si="10">BA19*(1+$G$11)</f>
        <v>0</v>
      </c>
      <c r="BC19" s="281">
        <f t="shared" si="10"/>
        <v>0</v>
      </c>
      <c r="BD19" s="281">
        <f t="shared" si="10"/>
        <v>0</v>
      </c>
      <c r="BE19" s="281">
        <f t="shared" si="10"/>
        <v>0</v>
      </c>
      <c r="BG19" s="93" t="s">
        <v>177</v>
      </c>
      <c r="BH19" s="279">
        <f>BK8*BK10*BK14*BK15</f>
        <v>0</v>
      </c>
      <c r="BI19" s="281">
        <f t="shared" ref="BI19:BL19" si="11">BH19*(1+$G$11)</f>
        <v>0</v>
      </c>
      <c r="BJ19" s="281">
        <f t="shared" si="11"/>
        <v>0</v>
      </c>
      <c r="BK19" s="281">
        <f t="shared" si="11"/>
        <v>0</v>
      </c>
      <c r="BL19" s="281">
        <f t="shared" si="11"/>
        <v>0</v>
      </c>
      <c r="BN19" s="93" t="s">
        <v>177</v>
      </c>
      <c r="BO19" s="279">
        <f>BR8*BR10*BR14*BR15</f>
        <v>0</v>
      </c>
      <c r="BP19" s="281">
        <f t="shared" ref="BP19:BS19" si="12">BO19*(1+$G$11)</f>
        <v>0</v>
      </c>
      <c r="BQ19" s="281">
        <f t="shared" si="12"/>
        <v>0</v>
      </c>
      <c r="BR19" s="281">
        <f t="shared" si="12"/>
        <v>0</v>
      </c>
      <c r="BS19" s="281">
        <f t="shared" si="12"/>
        <v>0</v>
      </c>
    </row>
    <row r="20" spans="1:71" ht="7.5" customHeight="1" x14ac:dyDescent="0.35">
      <c r="A20" s="361"/>
      <c r="B20" s="242"/>
      <c r="C20" s="242"/>
      <c r="D20" s="242"/>
      <c r="E20" s="242"/>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c r="AK20" s="242"/>
      <c r="AL20" s="242"/>
      <c r="AM20" s="242"/>
      <c r="AN20" s="242"/>
      <c r="AO20" s="242"/>
      <c r="AP20" s="242"/>
      <c r="AQ20" s="242"/>
      <c r="AR20" s="242"/>
      <c r="AS20" s="242"/>
      <c r="AT20" s="242"/>
      <c r="AU20" s="242"/>
      <c r="AV20" s="242"/>
      <c r="AW20" s="242"/>
      <c r="AX20" s="242"/>
      <c r="AY20" s="242"/>
      <c r="AZ20" s="242"/>
      <c r="BA20" s="242"/>
      <c r="BB20" s="242"/>
      <c r="BC20" s="242"/>
      <c r="BD20" s="242"/>
      <c r="BE20" s="242"/>
      <c r="BF20" s="242"/>
      <c r="BG20" s="242"/>
      <c r="BH20" s="242"/>
      <c r="BI20" s="242"/>
      <c r="BJ20" s="242"/>
      <c r="BK20" s="242"/>
      <c r="BL20" s="242"/>
      <c r="BM20" s="242"/>
      <c r="BN20" s="242"/>
      <c r="BO20" s="242"/>
      <c r="BP20" s="242"/>
      <c r="BQ20" s="242"/>
      <c r="BR20" s="242"/>
      <c r="BS20" s="242"/>
    </row>
    <row r="21" spans="1:71" ht="14.25" customHeight="1" x14ac:dyDescent="0.35">
      <c r="A21" s="361"/>
      <c r="C21" s="62"/>
    </row>
    <row r="22" spans="1:71" ht="14.25" customHeight="1" x14ac:dyDescent="0.35">
      <c r="A22" s="361"/>
      <c r="C22" s="243" t="s">
        <v>282</v>
      </c>
      <c r="D22" s="244"/>
      <c r="E22" s="244"/>
      <c r="F22" s="244"/>
      <c r="G22" s="244"/>
      <c r="H22" s="244"/>
    </row>
    <row r="23" spans="1:71" ht="14.25" customHeight="1" x14ac:dyDescent="0.35">
      <c r="A23" s="361"/>
      <c r="D23" s="104">
        <f>IF('Set Up Your Model'!$Q$36="","Year 1",'Set Up Your Model'!$Q$36)</f>
        <v>2025</v>
      </c>
      <c r="E23" s="104">
        <f>IF('Set Up Your Model'!$R$36="","Year 2",'Set Up Your Model'!$R$36)</f>
        <v>2026</v>
      </c>
      <c r="F23" s="104">
        <f>IF('Set Up Your Model'!$S$36="","Year 3",'Set Up Your Model'!$S$36)</f>
        <v>2027</v>
      </c>
      <c r="G23" s="104">
        <f>IF('Set Up Your Model'!$T$36="","Year 4",'Set Up Your Model'!$T$36)</f>
        <v>2028</v>
      </c>
      <c r="H23" s="105">
        <f>IF('Set Up Your Model'!$U$36="","Year 5",'Set Up Your Model'!$U$36)</f>
        <v>2029</v>
      </c>
    </row>
    <row r="24" spans="1:71" ht="14.25" customHeight="1" x14ac:dyDescent="0.35">
      <c r="A24" s="361"/>
      <c r="C24" s="239" t="s">
        <v>215</v>
      </c>
      <c r="D24" s="247">
        <f t="shared" ref="D24:H24" si="13">D18</f>
        <v>0</v>
      </c>
      <c r="E24" s="247">
        <f t="shared" si="13"/>
        <v>0</v>
      </c>
      <c r="F24" s="247">
        <f t="shared" si="13"/>
        <v>0</v>
      </c>
      <c r="G24" s="247">
        <f t="shared" si="13"/>
        <v>0</v>
      </c>
      <c r="H24" s="247">
        <f t="shared" si="13"/>
        <v>0</v>
      </c>
    </row>
    <row r="25" spans="1:71" ht="14.25" customHeight="1" x14ac:dyDescent="0.35">
      <c r="A25" s="361"/>
    </row>
    <row r="26" spans="1:71" ht="14.25" customHeight="1" x14ac:dyDescent="0.35">
      <c r="A26" s="361"/>
    </row>
    <row r="27" spans="1:71" ht="14.25" customHeight="1" x14ac:dyDescent="0.35">
      <c r="A27" s="362"/>
    </row>
    <row r="28" spans="1:71" ht="14.25" customHeight="1" x14ac:dyDescent="0.35">
      <c r="A28" s="246"/>
    </row>
    <row r="29" spans="1:71" ht="14.25" customHeight="1" x14ac:dyDescent="0.35">
      <c r="A29" s="246"/>
    </row>
    <row r="30" spans="1:71" ht="14.25" customHeight="1" x14ac:dyDescent="0.35">
      <c r="A30" s="246"/>
    </row>
    <row r="31" spans="1:71" ht="14.25" customHeight="1" x14ac:dyDescent="0.35">
      <c r="A31" s="248"/>
    </row>
    <row r="32" spans="1:71" ht="14.25" customHeight="1" x14ac:dyDescent="0.35">
      <c r="A32" s="248"/>
    </row>
    <row r="33" spans="1:1" ht="14.25" customHeight="1" x14ac:dyDescent="0.35">
      <c r="A33" s="248"/>
    </row>
    <row r="34" spans="1:1" ht="14.25" customHeight="1" x14ac:dyDescent="0.35">
      <c r="A34" s="248"/>
    </row>
    <row r="35" spans="1:1" ht="14.25" customHeight="1" x14ac:dyDescent="0.35">
      <c r="A35" s="248"/>
    </row>
    <row r="36" spans="1:1" ht="14.25" customHeight="1" x14ac:dyDescent="0.35">
      <c r="A36" s="248"/>
    </row>
    <row r="37" spans="1:1" ht="14.25" customHeight="1" x14ac:dyDescent="0.35">
      <c r="A37" s="248"/>
    </row>
    <row r="38" spans="1:1" ht="14.25" customHeight="1" x14ac:dyDescent="0.35">
      <c r="A38" s="248"/>
    </row>
    <row r="39" spans="1:1" ht="14.25" customHeight="1" x14ac:dyDescent="0.35">
      <c r="A39" s="248"/>
    </row>
    <row r="40" spans="1:1" ht="14.25" customHeight="1" x14ac:dyDescent="0.35">
      <c r="A40" s="248"/>
    </row>
    <row r="41" spans="1:1" ht="14.25" customHeight="1" x14ac:dyDescent="0.35">
      <c r="A41" s="248"/>
    </row>
    <row r="42" spans="1:1" ht="14.25" customHeight="1" x14ac:dyDescent="0.35">
      <c r="A42" s="248"/>
    </row>
    <row r="43" spans="1:1" ht="14.25" customHeight="1" x14ac:dyDescent="0.35">
      <c r="A43" s="248"/>
    </row>
    <row r="44" spans="1:1" ht="14.25" customHeight="1" x14ac:dyDescent="0.35">
      <c r="A44" s="248"/>
    </row>
    <row r="45" spans="1:1" ht="14.25" customHeight="1" x14ac:dyDescent="0.35">
      <c r="A45" s="248"/>
    </row>
    <row r="46" spans="1:1" ht="14.25" customHeight="1" x14ac:dyDescent="0.35">
      <c r="A46" s="248"/>
    </row>
    <row r="47" spans="1:1" ht="14.25" customHeight="1" x14ac:dyDescent="0.35">
      <c r="A47" s="248"/>
    </row>
    <row r="48" spans="1:1" ht="14.25" customHeight="1" x14ac:dyDescent="0.35">
      <c r="A48" s="248"/>
    </row>
    <row r="49" spans="1:1" ht="14.25" customHeight="1" x14ac:dyDescent="0.35">
      <c r="A49" s="248"/>
    </row>
    <row r="50" spans="1:1" ht="14.25" customHeight="1" x14ac:dyDescent="0.35">
      <c r="A50" s="248"/>
    </row>
    <row r="51" spans="1:1" ht="14.25" customHeight="1" x14ac:dyDescent="0.35">
      <c r="A51" s="248"/>
    </row>
    <row r="52" spans="1:1" ht="14.25" customHeight="1" x14ac:dyDescent="0.35">
      <c r="A52" s="248"/>
    </row>
    <row r="53" spans="1:1" ht="14.25" customHeight="1" x14ac:dyDescent="0.35">
      <c r="A53" s="248"/>
    </row>
    <row r="54" spans="1:1" ht="14.25" customHeight="1" x14ac:dyDescent="0.35">
      <c r="A54" s="248"/>
    </row>
    <row r="55" spans="1:1" ht="14.25" customHeight="1" x14ac:dyDescent="0.35">
      <c r="A55" s="248"/>
    </row>
    <row r="56" spans="1:1" ht="14.25" customHeight="1" x14ac:dyDescent="0.35">
      <c r="A56" s="248"/>
    </row>
    <row r="57" spans="1:1" ht="14.25" customHeight="1" x14ac:dyDescent="0.35">
      <c r="A57" s="248"/>
    </row>
    <row r="58" spans="1:1" ht="14.25" customHeight="1" x14ac:dyDescent="0.35">
      <c r="A58" s="248"/>
    </row>
    <row r="59" spans="1:1" ht="14.25" customHeight="1" x14ac:dyDescent="0.35">
      <c r="A59" s="248"/>
    </row>
    <row r="60" spans="1:1" ht="14.25" customHeight="1" x14ac:dyDescent="0.35">
      <c r="A60" s="248"/>
    </row>
    <row r="61" spans="1:1" ht="14.25" customHeight="1" x14ac:dyDescent="0.35">
      <c r="A61" s="248"/>
    </row>
    <row r="62" spans="1:1" ht="14.25" customHeight="1" x14ac:dyDescent="0.35">
      <c r="A62" s="248"/>
    </row>
    <row r="63" spans="1:1" ht="14.25" customHeight="1" x14ac:dyDescent="0.35">
      <c r="A63" s="248"/>
    </row>
    <row r="64" spans="1:1" ht="14.25" customHeight="1" x14ac:dyDescent="0.35">
      <c r="A64" s="248"/>
    </row>
    <row r="65" spans="1:1" ht="14.25" customHeight="1" x14ac:dyDescent="0.35">
      <c r="A65" s="248"/>
    </row>
    <row r="66" spans="1:1" ht="14.25" customHeight="1" x14ac:dyDescent="0.35">
      <c r="A66" s="248"/>
    </row>
    <row r="67" spans="1:1" ht="14.25" customHeight="1" x14ac:dyDescent="0.35">
      <c r="A67" s="248"/>
    </row>
    <row r="68" spans="1:1" ht="14.25" customHeight="1" x14ac:dyDescent="0.35">
      <c r="A68" s="248"/>
    </row>
    <row r="69" spans="1:1" ht="14.25" customHeight="1" x14ac:dyDescent="0.35">
      <c r="A69" s="248"/>
    </row>
    <row r="70" spans="1:1" ht="14.25" customHeight="1" x14ac:dyDescent="0.35">
      <c r="A70" s="248"/>
    </row>
    <row r="71" spans="1:1" ht="14.25" customHeight="1" x14ac:dyDescent="0.35">
      <c r="A71" s="248"/>
    </row>
    <row r="72" spans="1:1" ht="14.25" customHeight="1" x14ac:dyDescent="0.35">
      <c r="A72" s="248"/>
    </row>
    <row r="73" spans="1:1" ht="14.25" customHeight="1" x14ac:dyDescent="0.35">
      <c r="A73" s="248"/>
    </row>
    <row r="74" spans="1:1" ht="14.25" customHeight="1" x14ac:dyDescent="0.35">
      <c r="A74" s="248"/>
    </row>
    <row r="75" spans="1:1" ht="14.25" customHeight="1" x14ac:dyDescent="0.35">
      <c r="A75" s="248"/>
    </row>
    <row r="76" spans="1:1" ht="14.25" customHeight="1" x14ac:dyDescent="0.35">
      <c r="A76" s="248"/>
    </row>
    <row r="77" spans="1:1" ht="14.25" customHeight="1" x14ac:dyDescent="0.35">
      <c r="A77" s="248"/>
    </row>
    <row r="78" spans="1:1" ht="14.25" customHeight="1" x14ac:dyDescent="0.35">
      <c r="A78" s="248"/>
    </row>
    <row r="79" spans="1:1" ht="14.25" customHeight="1" x14ac:dyDescent="0.35">
      <c r="A79" s="248"/>
    </row>
    <row r="80" spans="1:1" ht="14.25" customHeight="1" x14ac:dyDescent="0.35">
      <c r="A80" s="248"/>
    </row>
    <row r="81" spans="1:1" ht="14.25" customHeight="1" x14ac:dyDescent="0.35">
      <c r="A81" s="248"/>
    </row>
    <row r="82" spans="1:1" ht="14.25" customHeight="1" x14ac:dyDescent="0.35">
      <c r="A82" s="248"/>
    </row>
    <row r="83" spans="1:1" ht="14.25" customHeight="1" x14ac:dyDescent="0.35">
      <c r="A83" s="248"/>
    </row>
    <row r="84" spans="1:1" ht="14.25" customHeight="1" x14ac:dyDescent="0.35">
      <c r="A84" s="248"/>
    </row>
    <row r="85" spans="1:1" ht="14.25" customHeight="1" x14ac:dyDescent="0.35">
      <c r="A85" s="248"/>
    </row>
    <row r="86" spans="1:1" ht="14.25" customHeight="1" x14ac:dyDescent="0.35">
      <c r="A86" s="248"/>
    </row>
    <row r="87" spans="1:1" ht="14.25" customHeight="1" x14ac:dyDescent="0.35">
      <c r="A87" s="248"/>
    </row>
    <row r="88" spans="1:1" ht="14.25" customHeight="1" x14ac:dyDescent="0.35">
      <c r="A88" s="248"/>
    </row>
    <row r="89" spans="1:1" ht="14.25" customHeight="1" x14ac:dyDescent="0.35">
      <c r="A89" s="248"/>
    </row>
    <row r="90" spans="1:1" ht="14.25" customHeight="1" x14ac:dyDescent="0.35">
      <c r="A90" s="248"/>
    </row>
    <row r="91" spans="1:1" ht="14.25" customHeight="1" x14ac:dyDescent="0.35">
      <c r="A91" s="248"/>
    </row>
    <row r="92" spans="1:1" ht="14.25" customHeight="1" x14ac:dyDescent="0.35">
      <c r="A92" s="248"/>
    </row>
    <row r="93" spans="1:1" ht="14.25" customHeight="1" x14ac:dyDescent="0.35">
      <c r="A93" s="248"/>
    </row>
    <row r="94" spans="1:1" ht="14.25" customHeight="1" x14ac:dyDescent="0.35">
      <c r="A94" s="248"/>
    </row>
    <row r="95" spans="1:1" ht="14.25" customHeight="1" x14ac:dyDescent="0.35">
      <c r="A95" s="248"/>
    </row>
    <row r="96" spans="1:1" ht="14.25" customHeight="1" x14ac:dyDescent="0.35">
      <c r="A96" s="248"/>
    </row>
    <row r="97" spans="1:1" ht="14.25" customHeight="1" x14ac:dyDescent="0.35">
      <c r="A97" s="248"/>
    </row>
    <row r="98" spans="1:1" ht="14.25" customHeight="1" x14ac:dyDescent="0.35">
      <c r="A98" s="248"/>
    </row>
    <row r="99" spans="1:1" ht="14.25" customHeight="1" x14ac:dyDescent="0.35">
      <c r="A99" s="248"/>
    </row>
    <row r="100" spans="1:1" ht="14.25" customHeight="1" x14ac:dyDescent="0.35">
      <c r="A100" s="248"/>
    </row>
    <row r="101" spans="1:1" ht="14.25" customHeight="1" x14ac:dyDescent="0.35">
      <c r="A101" s="248"/>
    </row>
    <row r="102" spans="1:1" ht="14.25" customHeight="1" x14ac:dyDescent="0.35">
      <c r="A102" s="248"/>
    </row>
    <row r="103" spans="1:1" ht="14.25" customHeight="1" x14ac:dyDescent="0.35">
      <c r="A103" s="248"/>
    </row>
    <row r="104" spans="1:1" ht="14.25" customHeight="1" x14ac:dyDescent="0.35">
      <c r="A104" s="248"/>
    </row>
    <row r="105" spans="1:1" ht="14.25" customHeight="1" x14ac:dyDescent="0.35">
      <c r="A105" s="248"/>
    </row>
    <row r="106" spans="1:1" ht="14.25" customHeight="1" x14ac:dyDescent="0.35">
      <c r="A106" s="248"/>
    </row>
    <row r="107" spans="1:1" ht="14.25" customHeight="1" x14ac:dyDescent="0.35">
      <c r="A107" s="248"/>
    </row>
    <row r="108" spans="1:1" ht="14.25" customHeight="1" x14ac:dyDescent="0.35">
      <c r="A108" s="248"/>
    </row>
    <row r="109" spans="1:1" ht="14.25" customHeight="1" x14ac:dyDescent="0.35">
      <c r="A109" s="248"/>
    </row>
    <row r="110" spans="1:1" ht="14.25" customHeight="1" x14ac:dyDescent="0.35">
      <c r="A110" s="248"/>
    </row>
    <row r="111" spans="1:1" ht="14.25" customHeight="1" x14ac:dyDescent="0.35">
      <c r="A111" s="248"/>
    </row>
    <row r="112" spans="1:1" ht="14.25" customHeight="1" x14ac:dyDescent="0.35">
      <c r="A112" s="248"/>
    </row>
    <row r="113" spans="1:1" ht="14.25" customHeight="1" x14ac:dyDescent="0.35">
      <c r="A113" s="248"/>
    </row>
    <row r="114" spans="1:1" ht="14.25" customHeight="1" x14ac:dyDescent="0.35">
      <c r="A114" s="248"/>
    </row>
    <row r="115" spans="1:1" ht="14.25" customHeight="1" x14ac:dyDescent="0.35">
      <c r="A115" s="248"/>
    </row>
    <row r="116" spans="1:1" ht="14.25" customHeight="1" x14ac:dyDescent="0.35">
      <c r="A116" s="248"/>
    </row>
    <row r="117" spans="1:1" ht="14.25" customHeight="1" x14ac:dyDescent="0.35">
      <c r="A117" s="248"/>
    </row>
    <row r="118" spans="1:1" ht="14.25" customHeight="1" x14ac:dyDescent="0.35">
      <c r="A118" s="248"/>
    </row>
    <row r="119" spans="1:1" ht="14.25" customHeight="1" x14ac:dyDescent="0.35">
      <c r="A119" s="248"/>
    </row>
    <row r="120" spans="1:1" ht="14.25" customHeight="1" x14ac:dyDescent="0.35">
      <c r="A120" s="248"/>
    </row>
    <row r="121" spans="1:1" ht="14.25" customHeight="1" x14ac:dyDescent="0.35">
      <c r="A121" s="248"/>
    </row>
    <row r="122" spans="1:1" ht="14.25" customHeight="1" x14ac:dyDescent="0.35">
      <c r="A122" s="248"/>
    </row>
    <row r="123" spans="1:1" ht="14.25" customHeight="1" x14ac:dyDescent="0.35">
      <c r="A123" s="248"/>
    </row>
    <row r="124" spans="1:1" ht="14.25" customHeight="1" x14ac:dyDescent="0.35">
      <c r="A124" s="248"/>
    </row>
    <row r="125" spans="1:1" ht="14.25" customHeight="1" x14ac:dyDescent="0.35">
      <c r="A125" s="248"/>
    </row>
    <row r="126" spans="1:1" ht="14.25" customHeight="1" x14ac:dyDescent="0.35">
      <c r="A126" s="248"/>
    </row>
    <row r="127" spans="1:1" ht="14.25" customHeight="1" x14ac:dyDescent="0.35">
      <c r="A127" s="248"/>
    </row>
    <row r="128" spans="1:1" ht="14.25" customHeight="1" x14ac:dyDescent="0.35">
      <c r="A128" s="248"/>
    </row>
    <row r="129" spans="1:1" ht="14.25" customHeight="1" x14ac:dyDescent="0.35">
      <c r="A129" s="248"/>
    </row>
    <row r="130" spans="1:1" ht="14.25" customHeight="1" x14ac:dyDescent="0.35">
      <c r="A130" s="248"/>
    </row>
    <row r="131" spans="1:1" ht="14.25" customHeight="1" x14ac:dyDescent="0.35">
      <c r="A131" s="248"/>
    </row>
    <row r="132" spans="1:1" ht="14.25" customHeight="1" x14ac:dyDescent="0.35">
      <c r="A132" s="248"/>
    </row>
    <row r="133" spans="1:1" ht="14.25" customHeight="1" x14ac:dyDescent="0.35">
      <c r="A133" s="248"/>
    </row>
    <row r="134" spans="1:1" ht="14.25" customHeight="1" x14ac:dyDescent="0.35">
      <c r="A134" s="248"/>
    </row>
    <row r="135" spans="1:1" ht="14.25" customHeight="1" x14ac:dyDescent="0.35">
      <c r="A135" s="248"/>
    </row>
    <row r="136" spans="1:1" ht="14.25" customHeight="1" x14ac:dyDescent="0.35">
      <c r="A136" s="248"/>
    </row>
    <row r="137" spans="1:1" ht="14.25" customHeight="1" x14ac:dyDescent="0.35">
      <c r="A137" s="248"/>
    </row>
    <row r="138" spans="1:1" ht="14.25" customHeight="1" x14ac:dyDescent="0.35">
      <c r="A138" s="248"/>
    </row>
    <row r="139" spans="1:1" ht="14.25" customHeight="1" x14ac:dyDescent="0.35">
      <c r="A139" s="248"/>
    </row>
    <row r="140" spans="1:1" ht="14.25" customHeight="1" x14ac:dyDescent="0.35">
      <c r="A140" s="248"/>
    </row>
    <row r="141" spans="1:1" ht="14.25" customHeight="1" x14ac:dyDescent="0.35">
      <c r="A141" s="248"/>
    </row>
    <row r="142" spans="1:1" ht="14.25" customHeight="1" x14ac:dyDescent="0.35">
      <c r="A142" s="248"/>
    </row>
    <row r="143" spans="1:1" ht="14.25" customHeight="1" x14ac:dyDescent="0.35">
      <c r="A143" s="248"/>
    </row>
    <row r="144" spans="1:1" ht="14.25" customHeight="1" x14ac:dyDescent="0.35">
      <c r="A144" s="248"/>
    </row>
    <row r="145" spans="1:1" ht="14.25" customHeight="1" x14ac:dyDescent="0.35">
      <c r="A145" s="248"/>
    </row>
    <row r="146" spans="1:1" ht="14.25" customHeight="1" x14ac:dyDescent="0.35">
      <c r="A146" s="248"/>
    </row>
    <row r="147" spans="1:1" ht="14.25" customHeight="1" x14ac:dyDescent="0.35">
      <c r="A147" s="248"/>
    </row>
    <row r="148" spans="1:1" ht="14.25" customHeight="1" x14ac:dyDescent="0.35">
      <c r="A148" s="248"/>
    </row>
    <row r="149" spans="1:1" ht="14.25" customHeight="1" x14ac:dyDescent="0.35">
      <c r="A149" s="248"/>
    </row>
    <row r="150" spans="1:1" ht="14.25" customHeight="1" x14ac:dyDescent="0.35">
      <c r="A150" s="248"/>
    </row>
    <row r="151" spans="1:1" ht="14.25" customHeight="1" x14ac:dyDescent="0.35">
      <c r="A151" s="248"/>
    </row>
    <row r="152" spans="1:1" ht="14.25" customHeight="1" x14ac:dyDescent="0.35">
      <c r="A152" s="248"/>
    </row>
    <row r="153" spans="1:1" ht="14.25" customHeight="1" x14ac:dyDescent="0.35">
      <c r="A153" s="248"/>
    </row>
    <row r="154" spans="1:1" ht="14.25" customHeight="1" x14ac:dyDescent="0.35">
      <c r="A154" s="248"/>
    </row>
    <row r="155" spans="1:1" ht="14.25" customHeight="1" x14ac:dyDescent="0.35">
      <c r="A155" s="248"/>
    </row>
    <row r="156" spans="1:1" ht="14.25" customHeight="1" x14ac:dyDescent="0.35">
      <c r="A156" s="248"/>
    </row>
    <row r="157" spans="1:1" ht="14.25" customHeight="1" x14ac:dyDescent="0.35">
      <c r="A157" s="248"/>
    </row>
    <row r="158" spans="1:1" ht="14.25" customHeight="1" x14ac:dyDescent="0.35">
      <c r="A158" s="248"/>
    </row>
    <row r="159" spans="1:1" ht="14.25" customHeight="1" x14ac:dyDescent="0.35">
      <c r="A159" s="248"/>
    </row>
    <row r="160" spans="1:1" ht="14.25" customHeight="1" x14ac:dyDescent="0.35">
      <c r="A160" s="248"/>
    </row>
    <row r="161" spans="1:1" ht="14.25" customHeight="1" x14ac:dyDescent="0.35">
      <c r="A161" s="248"/>
    </row>
    <row r="162" spans="1:1" ht="14.25" customHeight="1" x14ac:dyDescent="0.35">
      <c r="A162" s="248"/>
    </row>
    <row r="163" spans="1:1" ht="14.25" customHeight="1" x14ac:dyDescent="0.35">
      <c r="A163" s="248"/>
    </row>
    <row r="164" spans="1:1" ht="14.25" customHeight="1" x14ac:dyDescent="0.35">
      <c r="A164" s="248"/>
    </row>
    <row r="165" spans="1:1" ht="14.25" customHeight="1" x14ac:dyDescent="0.35">
      <c r="A165" s="248"/>
    </row>
    <row r="166" spans="1:1" ht="14.25" customHeight="1" x14ac:dyDescent="0.35">
      <c r="A166" s="248"/>
    </row>
    <row r="167" spans="1:1" ht="14.25" customHeight="1" x14ac:dyDescent="0.35">
      <c r="A167" s="248"/>
    </row>
    <row r="168" spans="1:1" ht="14.25" customHeight="1" x14ac:dyDescent="0.35">
      <c r="A168" s="248"/>
    </row>
    <row r="169" spans="1:1" ht="14.25" customHeight="1" x14ac:dyDescent="0.35">
      <c r="A169" s="248"/>
    </row>
    <row r="170" spans="1:1" ht="14.25" customHeight="1" x14ac:dyDescent="0.35">
      <c r="A170" s="248"/>
    </row>
    <row r="171" spans="1:1" ht="14.25" customHeight="1" x14ac:dyDescent="0.35">
      <c r="A171" s="248"/>
    </row>
    <row r="172" spans="1:1" ht="14.25" customHeight="1" x14ac:dyDescent="0.35">
      <c r="A172" s="248"/>
    </row>
    <row r="173" spans="1:1" ht="14.25" customHeight="1" x14ac:dyDescent="0.35">
      <c r="A173" s="248"/>
    </row>
    <row r="174" spans="1:1" ht="14.25" customHeight="1" x14ac:dyDescent="0.35">
      <c r="A174" s="248"/>
    </row>
    <row r="175" spans="1:1" ht="14.25" customHeight="1" x14ac:dyDescent="0.35">
      <c r="A175" s="248"/>
    </row>
    <row r="176" spans="1:1" ht="14.25" customHeight="1" x14ac:dyDescent="0.35">
      <c r="A176" s="248"/>
    </row>
    <row r="177" spans="1:1" ht="14.25" customHeight="1" x14ac:dyDescent="0.35">
      <c r="A177" s="248"/>
    </row>
    <row r="178" spans="1:1" ht="14.25" customHeight="1" x14ac:dyDescent="0.35">
      <c r="A178" s="248"/>
    </row>
    <row r="179" spans="1:1" ht="14.25" customHeight="1" x14ac:dyDescent="0.35">
      <c r="A179" s="248"/>
    </row>
    <row r="180" spans="1:1" ht="14.25" customHeight="1" x14ac:dyDescent="0.35">
      <c r="A180" s="248"/>
    </row>
    <row r="181" spans="1:1" ht="14.25" customHeight="1" x14ac:dyDescent="0.35">
      <c r="A181" s="248"/>
    </row>
    <row r="182" spans="1:1" ht="14.25" customHeight="1" x14ac:dyDescent="0.35">
      <c r="A182" s="248"/>
    </row>
    <row r="183" spans="1:1" ht="14.25" customHeight="1" x14ac:dyDescent="0.35">
      <c r="A183" s="248"/>
    </row>
    <row r="184" spans="1:1" ht="14.25" customHeight="1" x14ac:dyDescent="0.35">
      <c r="A184" s="248"/>
    </row>
    <row r="185" spans="1:1" ht="14.25" customHeight="1" x14ac:dyDescent="0.35">
      <c r="A185" s="248"/>
    </row>
    <row r="186" spans="1:1" ht="14.25" customHeight="1" x14ac:dyDescent="0.35">
      <c r="A186" s="248"/>
    </row>
    <row r="187" spans="1:1" ht="14.25" customHeight="1" x14ac:dyDescent="0.35">
      <c r="A187" s="248"/>
    </row>
    <row r="188" spans="1:1" ht="14.25" customHeight="1" x14ac:dyDescent="0.35">
      <c r="A188" s="248"/>
    </row>
    <row r="189" spans="1:1" ht="14.25" customHeight="1" x14ac:dyDescent="0.35">
      <c r="A189" s="248"/>
    </row>
    <row r="190" spans="1:1" ht="14.25" customHeight="1" x14ac:dyDescent="0.35">
      <c r="A190" s="248"/>
    </row>
    <row r="191" spans="1:1" ht="14.25" customHeight="1" x14ac:dyDescent="0.35">
      <c r="A191" s="248"/>
    </row>
    <row r="192" spans="1:1" ht="14.25" customHeight="1" x14ac:dyDescent="0.35">
      <c r="A192" s="248"/>
    </row>
    <row r="193" spans="1:1" ht="14.25" customHeight="1" x14ac:dyDescent="0.35">
      <c r="A193" s="248"/>
    </row>
    <row r="194" spans="1:1" ht="14.25" customHeight="1" x14ac:dyDescent="0.35">
      <c r="A194" s="248"/>
    </row>
    <row r="195" spans="1:1" ht="14.25" customHeight="1" x14ac:dyDescent="0.35">
      <c r="A195" s="248"/>
    </row>
    <row r="196" spans="1:1" ht="14.25" customHeight="1" x14ac:dyDescent="0.35">
      <c r="A196" s="248"/>
    </row>
    <row r="197" spans="1:1" ht="14.25" customHeight="1" x14ac:dyDescent="0.35">
      <c r="A197" s="248"/>
    </row>
    <row r="198" spans="1:1" ht="14.25" customHeight="1" x14ac:dyDescent="0.35">
      <c r="A198" s="248"/>
    </row>
    <row r="199" spans="1:1" ht="14.25" customHeight="1" x14ac:dyDescent="0.35">
      <c r="A199" s="248"/>
    </row>
    <row r="200" spans="1:1" ht="14.25" customHeight="1" x14ac:dyDescent="0.35">
      <c r="A200" s="248"/>
    </row>
    <row r="201" spans="1:1" ht="14.25" customHeight="1" x14ac:dyDescent="0.35">
      <c r="A201" s="248"/>
    </row>
    <row r="202" spans="1:1" ht="14.25" customHeight="1" x14ac:dyDescent="0.35">
      <c r="A202" s="248"/>
    </row>
    <row r="203" spans="1:1" ht="14.25" customHeight="1" x14ac:dyDescent="0.35">
      <c r="A203" s="248"/>
    </row>
    <row r="204" spans="1:1" ht="14.25" customHeight="1" x14ac:dyDescent="0.35">
      <c r="A204" s="248"/>
    </row>
    <row r="205" spans="1:1" ht="14.25" customHeight="1" x14ac:dyDescent="0.35">
      <c r="A205" s="248"/>
    </row>
    <row r="206" spans="1:1" ht="14.25" customHeight="1" x14ac:dyDescent="0.35">
      <c r="A206" s="248"/>
    </row>
    <row r="207" spans="1:1" ht="14.25" customHeight="1" x14ac:dyDescent="0.35">
      <c r="A207" s="248"/>
    </row>
    <row r="208" spans="1:1" ht="14.25" customHeight="1" x14ac:dyDescent="0.35">
      <c r="A208" s="248"/>
    </row>
    <row r="209" spans="1:1" ht="14.25" customHeight="1" x14ac:dyDescent="0.35">
      <c r="A209" s="248"/>
    </row>
    <row r="210" spans="1:1" ht="14.25" customHeight="1" x14ac:dyDescent="0.35">
      <c r="A210" s="248"/>
    </row>
    <row r="211" spans="1:1" ht="14.25" customHeight="1" x14ac:dyDescent="0.35">
      <c r="A211" s="248"/>
    </row>
    <row r="212" spans="1:1" ht="14.25" customHeight="1" x14ac:dyDescent="0.35">
      <c r="A212" s="248"/>
    </row>
    <row r="213" spans="1:1" ht="14.25" customHeight="1" x14ac:dyDescent="0.35">
      <c r="A213" s="248"/>
    </row>
    <row r="214" spans="1:1" ht="14.25" customHeight="1" x14ac:dyDescent="0.35">
      <c r="A214" s="248"/>
    </row>
    <row r="215" spans="1:1" ht="14.25" customHeight="1" x14ac:dyDescent="0.35">
      <c r="A215" s="248"/>
    </row>
    <row r="216" spans="1:1" ht="14.25" customHeight="1" x14ac:dyDescent="0.35">
      <c r="A216" s="248"/>
    </row>
    <row r="217" spans="1:1" ht="14.25" customHeight="1" x14ac:dyDescent="0.35">
      <c r="A217" s="248"/>
    </row>
    <row r="218" spans="1:1" ht="14.25" customHeight="1" x14ac:dyDescent="0.35">
      <c r="A218" s="248"/>
    </row>
    <row r="219" spans="1:1" ht="14.25" customHeight="1" x14ac:dyDescent="0.35">
      <c r="A219" s="248"/>
    </row>
    <row r="220" spans="1:1" ht="14.25" customHeight="1" x14ac:dyDescent="0.35">
      <c r="A220" s="248"/>
    </row>
    <row r="221" spans="1:1" ht="14.25" customHeight="1" x14ac:dyDescent="0.35">
      <c r="A221" s="248"/>
    </row>
    <row r="222" spans="1:1" ht="14.25" customHeight="1" x14ac:dyDescent="0.35">
      <c r="A222" s="248"/>
    </row>
    <row r="223" spans="1:1" ht="14.25" customHeight="1" x14ac:dyDescent="0.35">
      <c r="A223" s="248"/>
    </row>
    <row r="224" spans="1:1" ht="14.25" customHeight="1" x14ac:dyDescent="0.35">
      <c r="A224" s="248"/>
    </row>
    <row r="225" spans="1:1" ht="14.25" customHeight="1" x14ac:dyDescent="0.35">
      <c r="A225" s="22"/>
    </row>
    <row r="226" spans="1:1" ht="14.25" customHeight="1" x14ac:dyDescent="0.35">
      <c r="A226" s="22"/>
    </row>
    <row r="227" spans="1:1" ht="14.25" customHeight="1" x14ac:dyDescent="0.35">
      <c r="A227" s="22"/>
    </row>
    <row r="228" spans="1:1" ht="14.25" customHeight="1" x14ac:dyDescent="0.35">
      <c r="A228" s="22"/>
    </row>
    <row r="229" spans="1:1" ht="14.25" customHeight="1" x14ac:dyDescent="0.35">
      <c r="A229" s="22"/>
    </row>
    <row r="230" spans="1:1" ht="14.25" customHeight="1" x14ac:dyDescent="0.35">
      <c r="A230" s="22"/>
    </row>
    <row r="231" spans="1:1" ht="14.25" customHeight="1" x14ac:dyDescent="0.35">
      <c r="A231" s="22"/>
    </row>
    <row r="232" spans="1:1" ht="14.25" customHeight="1" x14ac:dyDescent="0.35">
      <c r="A232" s="22"/>
    </row>
    <row r="233" spans="1:1" ht="14.25" customHeight="1" x14ac:dyDescent="0.35">
      <c r="A233" s="22"/>
    </row>
    <row r="234" spans="1:1" ht="14.25" customHeight="1" x14ac:dyDescent="0.35">
      <c r="A234" s="22"/>
    </row>
    <row r="235" spans="1:1" ht="14.25" customHeight="1" x14ac:dyDescent="0.35">
      <c r="A235" s="22"/>
    </row>
    <row r="236" spans="1:1" ht="14.25" customHeight="1" x14ac:dyDescent="0.35">
      <c r="A236" s="22"/>
    </row>
    <row r="237" spans="1:1" ht="14.25" customHeight="1" x14ac:dyDescent="0.35">
      <c r="A237" s="22"/>
    </row>
    <row r="238" spans="1:1" ht="14.25" customHeight="1" x14ac:dyDescent="0.35">
      <c r="A238" s="22"/>
    </row>
    <row r="239" spans="1:1" ht="14.25" customHeight="1" x14ac:dyDescent="0.35">
      <c r="A239" s="22"/>
    </row>
    <row r="240" spans="1:1" ht="14.25" customHeight="1" x14ac:dyDescent="0.35">
      <c r="A240" s="22"/>
    </row>
    <row r="241" spans="1:1" ht="14.25" customHeight="1" x14ac:dyDescent="0.35">
      <c r="A241" s="22"/>
    </row>
    <row r="242" spans="1:1" ht="14.25" customHeight="1" x14ac:dyDescent="0.35">
      <c r="A242" s="22"/>
    </row>
    <row r="243" spans="1:1" ht="14.25" customHeight="1" x14ac:dyDescent="0.35">
      <c r="A243" s="22"/>
    </row>
    <row r="244" spans="1:1" ht="14.25" customHeight="1" x14ac:dyDescent="0.35">
      <c r="A244" s="22"/>
    </row>
    <row r="245" spans="1:1" ht="14.25" customHeight="1" x14ac:dyDescent="0.35">
      <c r="A245" s="22"/>
    </row>
    <row r="246" spans="1:1" ht="14.25" customHeight="1" x14ac:dyDescent="0.35">
      <c r="A246" s="22"/>
    </row>
    <row r="247" spans="1:1" ht="14.25" customHeight="1" x14ac:dyDescent="0.35">
      <c r="A247" s="22"/>
    </row>
    <row r="248" spans="1:1" ht="14.25" customHeight="1" x14ac:dyDescent="0.35">
      <c r="A248" s="22"/>
    </row>
    <row r="249" spans="1:1" ht="14.25" customHeight="1" x14ac:dyDescent="0.35">
      <c r="A249" s="22"/>
    </row>
    <row r="250" spans="1:1" ht="14.25" customHeight="1" x14ac:dyDescent="0.35">
      <c r="A250" s="22"/>
    </row>
    <row r="251" spans="1:1" ht="14.25" customHeight="1" x14ac:dyDescent="0.35">
      <c r="A251" s="22"/>
    </row>
    <row r="252" spans="1:1" ht="14.25" customHeight="1" x14ac:dyDescent="0.35">
      <c r="A252" s="22"/>
    </row>
    <row r="253" spans="1:1" ht="14.25" customHeight="1" x14ac:dyDescent="0.35">
      <c r="A253" s="22"/>
    </row>
    <row r="254" spans="1:1" ht="14.25" customHeight="1" x14ac:dyDescent="0.35">
      <c r="A254" s="22"/>
    </row>
    <row r="255" spans="1:1" ht="14.25" customHeight="1" x14ac:dyDescent="0.35">
      <c r="A255" s="22"/>
    </row>
    <row r="256" spans="1:1" ht="14.25" customHeight="1" x14ac:dyDescent="0.35">
      <c r="A256" s="22"/>
    </row>
    <row r="257" spans="1:1" ht="14.25" customHeight="1" x14ac:dyDescent="0.35">
      <c r="A257" s="22"/>
    </row>
    <row r="258" spans="1:1" ht="14.25" customHeight="1" x14ac:dyDescent="0.35">
      <c r="A258" s="22"/>
    </row>
    <row r="259" spans="1:1" ht="14.25" customHeight="1" x14ac:dyDescent="0.35">
      <c r="A259" s="22"/>
    </row>
    <row r="260" spans="1:1" ht="14.25" customHeight="1" x14ac:dyDescent="0.35">
      <c r="A260" s="22"/>
    </row>
    <row r="261" spans="1:1" ht="14.25" customHeight="1" x14ac:dyDescent="0.35">
      <c r="A261" s="22"/>
    </row>
    <row r="262" spans="1:1" ht="14.25" customHeight="1" x14ac:dyDescent="0.35">
      <c r="A262" s="22"/>
    </row>
    <row r="263" spans="1:1" ht="14.25" customHeight="1" x14ac:dyDescent="0.35">
      <c r="A263" s="22"/>
    </row>
    <row r="264" spans="1:1" ht="14.25" customHeight="1" x14ac:dyDescent="0.35">
      <c r="A264" s="22"/>
    </row>
    <row r="265" spans="1:1" ht="14.25" customHeight="1" x14ac:dyDescent="0.35">
      <c r="A265" s="22"/>
    </row>
    <row r="266" spans="1:1" ht="14.25" customHeight="1" x14ac:dyDescent="0.35">
      <c r="A266" s="22"/>
    </row>
    <row r="267" spans="1:1" ht="14.25" customHeight="1" x14ac:dyDescent="0.35">
      <c r="A267" s="22"/>
    </row>
    <row r="268" spans="1:1" ht="14.25" customHeight="1" x14ac:dyDescent="0.35">
      <c r="A268" s="22"/>
    </row>
    <row r="269" spans="1:1" ht="14.25" customHeight="1" x14ac:dyDescent="0.35">
      <c r="A269" s="22"/>
    </row>
    <row r="270" spans="1:1" ht="14.25" customHeight="1" x14ac:dyDescent="0.35">
      <c r="A270" s="22"/>
    </row>
    <row r="271" spans="1:1" ht="14.25" customHeight="1" x14ac:dyDescent="0.35">
      <c r="A271" s="22"/>
    </row>
    <row r="272" spans="1:1" ht="14.25" customHeight="1" x14ac:dyDescent="0.35">
      <c r="A272" s="22"/>
    </row>
    <row r="273" spans="1:1" ht="14.25" customHeight="1" x14ac:dyDescent="0.35">
      <c r="A273" s="22"/>
    </row>
    <row r="274" spans="1:1" ht="14.25" customHeight="1" x14ac:dyDescent="0.35">
      <c r="A274" s="22"/>
    </row>
    <row r="275" spans="1:1" ht="14.25" customHeight="1" x14ac:dyDescent="0.35">
      <c r="A275" s="22"/>
    </row>
    <row r="276" spans="1:1" ht="14.25" customHeight="1" x14ac:dyDescent="0.35">
      <c r="A276" s="22"/>
    </row>
    <row r="277" spans="1:1" ht="14.25" customHeight="1" x14ac:dyDescent="0.35">
      <c r="A277" s="22"/>
    </row>
    <row r="278" spans="1:1" ht="14.25" customHeight="1" x14ac:dyDescent="0.35">
      <c r="A278" s="22"/>
    </row>
    <row r="279" spans="1:1" ht="14.25" customHeight="1" x14ac:dyDescent="0.35">
      <c r="A279" s="22"/>
    </row>
    <row r="280" spans="1:1" ht="14.25" customHeight="1" x14ac:dyDescent="0.35">
      <c r="A280" s="22"/>
    </row>
    <row r="281" spans="1:1" ht="14.25" customHeight="1" x14ac:dyDescent="0.35">
      <c r="A281" s="22"/>
    </row>
    <row r="282" spans="1:1" ht="14.25" customHeight="1" x14ac:dyDescent="0.35">
      <c r="A282" s="22"/>
    </row>
    <row r="283" spans="1:1" ht="14.25" customHeight="1" x14ac:dyDescent="0.35">
      <c r="A283" s="22"/>
    </row>
    <row r="284" spans="1:1" ht="14.25" customHeight="1" x14ac:dyDescent="0.35">
      <c r="A284" s="22"/>
    </row>
    <row r="285" spans="1:1" ht="14.25" customHeight="1" x14ac:dyDescent="0.35">
      <c r="A285" s="22"/>
    </row>
    <row r="286" spans="1:1" ht="14.25" customHeight="1" x14ac:dyDescent="0.35">
      <c r="A286" s="22"/>
    </row>
    <row r="287" spans="1:1" ht="14.25" customHeight="1" x14ac:dyDescent="0.35">
      <c r="A287" s="22"/>
    </row>
    <row r="288" spans="1:1" ht="14.25" customHeight="1" x14ac:dyDescent="0.35">
      <c r="A288" s="22"/>
    </row>
    <row r="289" spans="1:1" ht="14.25" customHeight="1" x14ac:dyDescent="0.35">
      <c r="A289" s="22"/>
    </row>
    <row r="290" spans="1:1" ht="14.25" customHeight="1" x14ac:dyDescent="0.35">
      <c r="A290" s="22"/>
    </row>
    <row r="291" spans="1:1" ht="14.25" customHeight="1" x14ac:dyDescent="0.35">
      <c r="A291" s="22"/>
    </row>
    <row r="292" spans="1:1" ht="14.25" customHeight="1" x14ac:dyDescent="0.35">
      <c r="A292" s="22"/>
    </row>
    <row r="293" spans="1:1" ht="14.25" customHeight="1" x14ac:dyDescent="0.35">
      <c r="A293" s="22"/>
    </row>
    <row r="294" spans="1:1" ht="14.25" customHeight="1" x14ac:dyDescent="0.35">
      <c r="A294" s="22"/>
    </row>
    <row r="295" spans="1:1" ht="14.25" customHeight="1" x14ac:dyDescent="0.35">
      <c r="A295" s="22"/>
    </row>
    <row r="296" spans="1:1" ht="14.25" customHeight="1" x14ac:dyDescent="0.35">
      <c r="A296" s="22"/>
    </row>
    <row r="297" spans="1:1" ht="14.25" customHeight="1" x14ac:dyDescent="0.35">
      <c r="A297" s="22"/>
    </row>
    <row r="298" spans="1:1" ht="14.25" customHeight="1" x14ac:dyDescent="0.35">
      <c r="A298" s="22"/>
    </row>
    <row r="299" spans="1:1" ht="14.25" customHeight="1" x14ac:dyDescent="0.35">
      <c r="A299" s="22"/>
    </row>
    <row r="300" spans="1:1" ht="14.25" customHeight="1" x14ac:dyDescent="0.35">
      <c r="A300" s="22"/>
    </row>
    <row r="301" spans="1:1" ht="14.25" customHeight="1" x14ac:dyDescent="0.35">
      <c r="A301" s="22"/>
    </row>
    <row r="302" spans="1:1" ht="14.25" customHeight="1" x14ac:dyDescent="0.35">
      <c r="A302" s="22"/>
    </row>
    <row r="303" spans="1:1" ht="14.25" customHeight="1" x14ac:dyDescent="0.35">
      <c r="A303" s="22"/>
    </row>
    <row r="304" spans="1:1" ht="14.25" customHeight="1" x14ac:dyDescent="0.35">
      <c r="A304" s="22"/>
    </row>
    <row r="305" spans="1:1" ht="14.25" customHeight="1" x14ac:dyDescent="0.35">
      <c r="A305" s="22"/>
    </row>
    <row r="306" spans="1:1" ht="14.25" customHeight="1" x14ac:dyDescent="0.35">
      <c r="A306" s="22"/>
    </row>
    <row r="307" spans="1:1" ht="14.25" customHeight="1" x14ac:dyDescent="0.35">
      <c r="A307" s="22"/>
    </row>
    <row r="308" spans="1:1" ht="14.25" customHeight="1" x14ac:dyDescent="0.35">
      <c r="A308" s="22"/>
    </row>
    <row r="309" spans="1:1" ht="14.25" customHeight="1" x14ac:dyDescent="0.35">
      <c r="A309" s="22"/>
    </row>
    <row r="310" spans="1:1" ht="14.25" customHeight="1" x14ac:dyDescent="0.35">
      <c r="A310" s="22"/>
    </row>
    <row r="311" spans="1:1" ht="14.25" customHeight="1" x14ac:dyDescent="0.35">
      <c r="A311" s="22"/>
    </row>
    <row r="312" spans="1:1" ht="14.25" customHeight="1" x14ac:dyDescent="0.35">
      <c r="A312" s="22"/>
    </row>
    <row r="313" spans="1:1" ht="14.25" customHeight="1" x14ac:dyDescent="0.35">
      <c r="A313" s="22"/>
    </row>
    <row r="314" spans="1:1" ht="14.25" customHeight="1" x14ac:dyDescent="0.35">
      <c r="A314" s="22"/>
    </row>
    <row r="315" spans="1:1" ht="14.25" customHeight="1" x14ac:dyDescent="0.35">
      <c r="A315" s="22"/>
    </row>
    <row r="316" spans="1:1" ht="14.25" customHeight="1" x14ac:dyDescent="0.35">
      <c r="A316" s="22"/>
    </row>
    <row r="317" spans="1:1" ht="14.25" customHeight="1" x14ac:dyDescent="0.35">
      <c r="A317" s="22"/>
    </row>
    <row r="318" spans="1:1" ht="14.25" customHeight="1" x14ac:dyDescent="0.35">
      <c r="A318" s="22"/>
    </row>
    <row r="319" spans="1:1" ht="14.25" customHeight="1" x14ac:dyDescent="0.35">
      <c r="A319" s="22"/>
    </row>
    <row r="320" spans="1:1" ht="14.25" customHeight="1" x14ac:dyDescent="0.35">
      <c r="A320" s="22"/>
    </row>
    <row r="321" spans="1:1" ht="14.25" customHeight="1" x14ac:dyDescent="0.35">
      <c r="A321" s="22"/>
    </row>
    <row r="322" spans="1:1" ht="14.25" customHeight="1" x14ac:dyDescent="0.35">
      <c r="A322" s="22"/>
    </row>
    <row r="323" spans="1:1" ht="14.25" customHeight="1" x14ac:dyDescent="0.35">
      <c r="A323" s="22"/>
    </row>
    <row r="324" spans="1:1" ht="14.25" customHeight="1" x14ac:dyDescent="0.35">
      <c r="A324" s="22"/>
    </row>
    <row r="325" spans="1:1" ht="14.25" customHeight="1" x14ac:dyDescent="0.35">
      <c r="A325" s="22"/>
    </row>
    <row r="326" spans="1:1" ht="14.25" customHeight="1" x14ac:dyDescent="0.35">
      <c r="A326" s="22"/>
    </row>
    <row r="327" spans="1:1" ht="14.25" customHeight="1" x14ac:dyDescent="0.35">
      <c r="A327" s="22"/>
    </row>
    <row r="328" spans="1:1" ht="14.25" customHeight="1" x14ac:dyDescent="0.35">
      <c r="A328" s="22"/>
    </row>
    <row r="329" spans="1:1" ht="14.25" customHeight="1" x14ac:dyDescent="0.35">
      <c r="A329" s="22"/>
    </row>
    <row r="330" spans="1:1" ht="14.25" customHeight="1" x14ac:dyDescent="0.35">
      <c r="A330" s="22"/>
    </row>
    <row r="331" spans="1:1" ht="14.25" customHeight="1" x14ac:dyDescent="0.35">
      <c r="A331" s="22"/>
    </row>
    <row r="332" spans="1:1" ht="14.25" customHeight="1" x14ac:dyDescent="0.35">
      <c r="A332" s="22"/>
    </row>
    <row r="333" spans="1:1" ht="14.25" customHeight="1" x14ac:dyDescent="0.35">
      <c r="A333" s="22"/>
    </row>
    <row r="334" spans="1:1" ht="14.25" customHeight="1" x14ac:dyDescent="0.35">
      <c r="A334" s="22"/>
    </row>
    <row r="335" spans="1:1" ht="14.25" customHeight="1" x14ac:dyDescent="0.35">
      <c r="A335" s="22"/>
    </row>
    <row r="336" spans="1:1" ht="14.25" customHeight="1" x14ac:dyDescent="0.35">
      <c r="A336" s="22"/>
    </row>
    <row r="337" spans="1:1" ht="14.25" customHeight="1" x14ac:dyDescent="0.35">
      <c r="A337" s="22"/>
    </row>
    <row r="338" spans="1:1" ht="14.25" customHeight="1" x14ac:dyDescent="0.35">
      <c r="A338" s="22"/>
    </row>
    <row r="339" spans="1:1" ht="14.25" customHeight="1" x14ac:dyDescent="0.35">
      <c r="A339" s="22"/>
    </row>
    <row r="340" spans="1:1" ht="14.25" customHeight="1" x14ac:dyDescent="0.35">
      <c r="A340" s="22"/>
    </row>
    <row r="341" spans="1:1" ht="14.25" customHeight="1" x14ac:dyDescent="0.35">
      <c r="A341" s="22"/>
    </row>
    <row r="342" spans="1:1" ht="14.25" customHeight="1" x14ac:dyDescent="0.35">
      <c r="A342" s="22"/>
    </row>
    <row r="343" spans="1:1" ht="14.25" customHeight="1" x14ac:dyDescent="0.35">
      <c r="A343" s="22"/>
    </row>
    <row r="344" spans="1:1" ht="14.25" customHeight="1" x14ac:dyDescent="0.35">
      <c r="A344" s="22"/>
    </row>
    <row r="345" spans="1:1" ht="14.25" customHeight="1" x14ac:dyDescent="0.35">
      <c r="A345" s="22"/>
    </row>
    <row r="346" spans="1:1" ht="14.25" customHeight="1" x14ac:dyDescent="0.35">
      <c r="A346" s="22"/>
    </row>
    <row r="347" spans="1:1" ht="14.25" customHeight="1" x14ac:dyDescent="0.35">
      <c r="A347" s="22"/>
    </row>
    <row r="348" spans="1:1" ht="14.25" customHeight="1" x14ac:dyDescent="0.35">
      <c r="A348" s="22"/>
    </row>
    <row r="349" spans="1:1" ht="14.25" customHeight="1" x14ac:dyDescent="0.35">
      <c r="A349" s="22"/>
    </row>
    <row r="350" spans="1:1" ht="14.25" customHeight="1" x14ac:dyDescent="0.35">
      <c r="A350" s="22"/>
    </row>
    <row r="351" spans="1:1" ht="14.25" customHeight="1" x14ac:dyDescent="0.35">
      <c r="A351" s="22"/>
    </row>
    <row r="352" spans="1:1" ht="14.25" customHeight="1" x14ac:dyDescent="0.35">
      <c r="A352" s="22"/>
    </row>
    <row r="353" spans="1:1" ht="14.25" customHeight="1" x14ac:dyDescent="0.35">
      <c r="A353" s="22"/>
    </row>
    <row r="354" spans="1:1" ht="14.25" customHeight="1" x14ac:dyDescent="0.35">
      <c r="A354" s="22"/>
    </row>
    <row r="355" spans="1:1" ht="14.25" customHeight="1" x14ac:dyDescent="0.35">
      <c r="A355" s="22"/>
    </row>
    <row r="356" spans="1:1" ht="14.25" customHeight="1" x14ac:dyDescent="0.35">
      <c r="A356" s="22"/>
    </row>
    <row r="357" spans="1:1" ht="14.25" customHeight="1" x14ac:dyDescent="0.35">
      <c r="A357" s="22"/>
    </row>
    <row r="358" spans="1:1" ht="14.25" customHeight="1" x14ac:dyDescent="0.35">
      <c r="A358" s="22"/>
    </row>
    <row r="359" spans="1:1" ht="14.25" customHeight="1" x14ac:dyDescent="0.35">
      <c r="A359" s="22"/>
    </row>
    <row r="360" spans="1:1" ht="14.25" customHeight="1" x14ac:dyDescent="0.35">
      <c r="A360" s="22"/>
    </row>
    <row r="361" spans="1:1" ht="14.25" customHeight="1" x14ac:dyDescent="0.35">
      <c r="A361" s="22"/>
    </row>
    <row r="362" spans="1:1" ht="14.25" customHeight="1" x14ac:dyDescent="0.35">
      <c r="A362" s="22"/>
    </row>
    <row r="363" spans="1:1" ht="14.25" customHeight="1" x14ac:dyDescent="0.35">
      <c r="A363" s="22"/>
    </row>
    <row r="364" spans="1:1" ht="14.25" customHeight="1" x14ac:dyDescent="0.35">
      <c r="A364" s="22"/>
    </row>
    <row r="365" spans="1:1" ht="14.25" customHeight="1" x14ac:dyDescent="0.35">
      <c r="A365" s="22"/>
    </row>
    <row r="366" spans="1:1" ht="14.25" customHeight="1" x14ac:dyDescent="0.35">
      <c r="A366" s="22"/>
    </row>
    <row r="367" spans="1:1" ht="14.25" customHeight="1" x14ac:dyDescent="0.35">
      <c r="A367" s="22"/>
    </row>
    <row r="368" spans="1:1" ht="14.25" customHeight="1" x14ac:dyDescent="0.35">
      <c r="A368" s="22"/>
    </row>
    <row r="369" spans="1:1" ht="14.25" customHeight="1" x14ac:dyDescent="0.35">
      <c r="A369" s="22"/>
    </row>
    <row r="370" spans="1:1" ht="14.25" customHeight="1" x14ac:dyDescent="0.35">
      <c r="A370" s="22"/>
    </row>
    <row r="371" spans="1:1" ht="14.25" customHeight="1" x14ac:dyDescent="0.35">
      <c r="A371" s="22"/>
    </row>
    <row r="372" spans="1:1" ht="14.25" customHeight="1" x14ac:dyDescent="0.35">
      <c r="A372" s="22"/>
    </row>
    <row r="373" spans="1:1" ht="14.25" customHeight="1" x14ac:dyDescent="0.35">
      <c r="A373" s="22"/>
    </row>
    <row r="374" spans="1:1" ht="14.25" customHeight="1" x14ac:dyDescent="0.35">
      <c r="A374" s="22"/>
    </row>
    <row r="375" spans="1:1" ht="14.25" customHeight="1" x14ac:dyDescent="0.35">
      <c r="A375" s="22"/>
    </row>
    <row r="376" spans="1:1" ht="14.25" customHeight="1" x14ac:dyDescent="0.35">
      <c r="A376" s="22"/>
    </row>
    <row r="377" spans="1:1" ht="14.25" customHeight="1" x14ac:dyDescent="0.35">
      <c r="A377" s="22"/>
    </row>
    <row r="378" spans="1:1" ht="14.25" customHeight="1" x14ac:dyDescent="0.35">
      <c r="A378" s="22"/>
    </row>
    <row r="379" spans="1:1" ht="14.25" customHeight="1" x14ac:dyDescent="0.35">
      <c r="A379" s="22"/>
    </row>
    <row r="380" spans="1:1" ht="14.25" customHeight="1" x14ac:dyDescent="0.35">
      <c r="A380" s="22"/>
    </row>
    <row r="381" spans="1:1" ht="14.25" customHeight="1" x14ac:dyDescent="0.35">
      <c r="A381" s="22"/>
    </row>
    <row r="382" spans="1:1" ht="14.25" customHeight="1" x14ac:dyDescent="0.35">
      <c r="A382" s="22"/>
    </row>
    <row r="383" spans="1:1" ht="14.25" customHeight="1" x14ac:dyDescent="0.35">
      <c r="A383" s="22"/>
    </row>
    <row r="384" spans="1:1" ht="14.25" customHeight="1" x14ac:dyDescent="0.35">
      <c r="A384" s="22"/>
    </row>
    <row r="385" spans="1:1" ht="14.25" customHeight="1" x14ac:dyDescent="0.35">
      <c r="A385" s="22"/>
    </row>
    <row r="386" spans="1:1" ht="14.25" customHeight="1" x14ac:dyDescent="0.35">
      <c r="A386" s="22"/>
    </row>
    <row r="387" spans="1:1" ht="14.25" customHeight="1" x14ac:dyDescent="0.35">
      <c r="A387" s="22"/>
    </row>
    <row r="388" spans="1:1" ht="14.25" customHeight="1" x14ac:dyDescent="0.35">
      <c r="A388" s="22"/>
    </row>
    <row r="389" spans="1:1" ht="14.25" customHeight="1" x14ac:dyDescent="0.35">
      <c r="A389" s="22"/>
    </row>
    <row r="390" spans="1:1" ht="14.25" customHeight="1" x14ac:dyDescent="0.35">
      <c r="A390" s="22"/>
    </row>
    <row r="391" spans="1:1" ht="14.25" customHeight="1" x14ac:dyDescent="0.35">
      <c r="A391" s="22"/>
    </row>
    <row r="392" spans="1:1" ht="14.25" customHeight="1" x14ac:dyDescent="0.35">
      <c r="A392" s="22"/>
    </row>
    <row r="393" spans="1:1" ht="14.25" customHeight="1" x14ac:dyDescent="0.35">
      <c r="A393" s="22"/>
    </row>
    <row r="394" spans="1:1" ht="14.25" customHeight="1" x14ac:dyDescent="0.35">
      <c r="A394" s="22"/>
    </row>
    <row r="395" spans="1:1" ht="14.25" customHeight="1" x14ac:dyDescent="0.35">
      <c r="A395" s="22"/>
    </row>
    <row r="396" spans="1:1" ht="14.25" customHeight="1" x14ac:dyDescent="0.35">
      <c r="A396" s="22"/>
    </row>
    <row r="397" spans="1:1" ht="14.25" customHeight="1" x14ac:dyDescent="0.35">
      <c r="A397" s="22"/>
    </row>
    <row r="398" spans="1:1" ht="14.25" customHeight="1" x14ac:dyDescent="0.35">
      <c r="A398" s="22"/>
    </row>
    <row r="399" spans="1:1" ht="14.25" customHeight="1" x14ac:dyDescent="0.35">
      <c r="A399" s="22"/>
    </row>
    <row r="400" spans="1:1" ht="14.25" customHeight="1" x14ac:dyDescent="0.35">
      <c r="A400" s="22"/>
    </row>
    <row r="401" spans="1:1" ht="14.25" customHeight="1" x14ac:dyDescent="0.35">
      <c r="A401" s="22"/>
    </row>
    <row r="402" spans="1:1" ht="14.25" customHeight="1" x14ac:dyDescent="0.35">
      <c r="A402" s="22"/>
    </row>
    <row r="403" spans="1:1" ht="14.25" customHeight="1" x14ac:dyDescent="0.35">
      <c r="A403" s="22"/>
    </row>
    <row r="404" spans="1:1" ht="14.25" customHeight="1" x14ac:dyDescent="0.35">
      <c r="A404" s="22"/>
    </row>
    <row r="405" spans="1:1" ht="14.25" customHeight="1" x14ac:dyDescent="0.35">
      <c r="A405" s="22"/>
    </row>
    <row r="406" spans="1:1" ht="14.25" customHeight="1" x14ac:dyDescent="0.35">
      <c r="A406" s="22"/>
    </row>
    <row r="407" spans="1:1" ht="14.25" customHeight="1" x14ac:dyDescent="0.35">
      <c r="A407" s="22"/>
    </row>
    <row r="408" spans="1:1" ht="14.25" customHeight="1" x14ac:dyDescent="0.35">
      <c r="A408" s="22"/>
    </row>
    <row r="409" spans="1:1" ht="14.25" customHeight="1" x14ac:dyDescent="0.35">
      <c r="A409" s="22"/>
    </row>
    <row r="410" spans="1:1" ht="14.25" customHeight="1" x14ac:dyDescent="0.35">
      <c r="A410" s="22"/>
    </row>
    <row r="411" spans="1:1" ht="14.25" customHeight="1" x14ac:dyDescent="0.35">
      <c r="A411" s="22"/>
    </row>
    <row r="412" spans="1:1" ht="14.25" customHeight="1" x14ac:dyDescent="0.35">
      <c r="A412" s="22"/>
    </row>
    <row r="413" spans="1:1" ht="14.25" customHeight="1" x14ac:dyDescent="0.35">
      <c r="A413" s="22"/>
    </row>
    <row r="414" spans="1:1" ht="14.25" customHeight="1" x14ac:dyDescent="0.35">
      <c r="A414" s="22"/>
    </row>
    <row r="415" spans="1:1" ht="14.25" customHeight="1" x14ac:dyDescent="0.35">
      <c r="A415" s="22"/>
    </row>
    <row r="416" spans="1:1" ht="14.25" customHeight="1" x14ac:dyDescent="0.35">
      <c r="A416" s="22"/>
    </row>
    <row r="417" spans="1:1" ht="14.25" customHeight="1" x14ac:dyDescent="0.35">
      <c r="A417" s="22"/>
    </row>
    <row r="418" spans="1:1" ht="14.25" customHeight="1" x14ac:dyDescent="0.35">
      <c r="A418" s="22"/>
    </row>
    <row r="419" spans="1:1" ht="14.25" customHeight="1" x14ac:dyDescent="0.35">
      <c r="A419" s="22"/>
    </row>
    <row r="420" spans="1:1" ht="14.25" customHeight="1" x14ac:dyDescent="0.35">
      <c r="A420" s="22"/>
    </row>
    <row r="421" spans="1:1" ht="14.25" customHeight="1" x14ac:dyDescent="0.35">
      <c r="A421" s="22"/>
    </row>
    <row r="422" spans="1:1" ht="14.25" customHeight="1" x14ac:dyDescent="0.35">
      <c r="A422" s="22"/>
    </row>
    <row r="423" spans="1:1" ht="14.25" customHeight="1" x14ac:dyDescent="0.35">
      <c r="A423" s="22"/>
    </row>
    <row r="424" spans="1:1" ht="14.25" customHeight="1" x14ac:dyDescent="0.35">
      <c r="A424" s="22"/>
    </row>
    <row r="425" spans="1:1" ht="14.25" customHeight="1" x14ac:dyDescent="0.35">
      <c r="A425" s="22"/>
    </row>
    <row r="426" spans="1:1" ht="14.25" customHeight="1" x14ac:dyDescent="0.35">
      <c r="A426" s="22"/>
    </row>
    <row r="427" spans="1:1" ht="14.25" customHeight="1" x14ac:dyDescent="0.35">
      <c r="A427" s="22"/>
    </row>
    <row r="428" spans="1:1" ht="14.25" customHeight="1" x14ac:dyDescent="0.35">
      <c r="A428" s="22"/>
    </row>
    <row r="429" spans="1:1" ht="14.25" customHeight="1" x14ac:dyDescent="0.35">
      <c r="A429" s="22"/>
    </row>
    <row r="430" spans="1:1" ht="14.25" customHeight="1" x14ac:dyDescent="0.35">
      <c r="A430" s="22"/>
    </row>
    <row r="431" spans="1:1" ht="14.25" customHeight="1" x14ac:dyDescent="0.35">
      <c r="A431" s="22"/>
    </row>
    <row r="432" spans="1:1" ht="14.25" customHeight="1" x14ac:dyDescent="0.35">
      <c r="A432" s="22"/>
    </row>
    <row r="433" spans="1:1" ht="14.25" customHeight="1" x14ac:dyDescent="0.35">
      <c r="A433" s="22"/>
    </row>
    <row r="434" spans="1:1" ht="14.25" customHeight="1" x14ac:dyDescent="0.35">
      <c r="A434" s="22"/>
    </row>
    <row r="435" spans="1:1" ht="14.25" customHeight="1" x14ac:dyDescent="0.35">
      <c r="A435" s="22"/>
    </row>
    <row r="436" spans="1:1" ht="14.25" customHeight="1" x14ac:dyDescent="0.35">
      <c r="A436" s="22"/>
    </row>
    <row r="437" spans="1:1" ht="14.25" customHeight="1" x14ac:dyDescent="0.35">
      <c r="A437" s="22"/>
    </row>
    <row r="438" spans="1:1" ht="14.25" customHeight="1" x14ac:dyDescent="0.35">
      <c r="A438" s="22"/>
    </row>
    <row r="439" spans="1:1" ht="14.25" customHeight="1" x14ac:dyDescent="0.35">
      <c r="A439" s="22"/>
    </row>
    <row r="440" spans="1:1" ht="14.25" customHeight="1" x14ac:dyDescent="0.35">
      <c r="A440" s="22"/>
    </row>
    <row r="441" spans="1:1" ht="14.25" customHeight="1" x14ac:dyDescent="0.35">
      <c r="A441" s="22"/>
    </row>
    <row r="442" spans="1:1" ht="14.25" customHeight="1" x14ac:dyDescent="0.35">
      <c r="A442" s="22"/>
    </row>
    <row r="443" spans="1:1" ht="14.25" customHeight="1" x14ac:dyDescent="0.35">
      <c r="A443" s="22"/>
    </row>
    <row r="444" spans="1:1" ht="14.25" customHeight="1" x14ac:dyDescent="0.35">
      <c r="A444" s="22"/>
    </row>
    <row r="445" spans="1:1" ht="14.25" customHeight="1" x14ac:dyDescent="0.35">
      <c r="A445" s="22"/>
    </row>
    <row r="446" spans="1:1" ht="14.25" customHeight="1" x14ac:dyDescent="0.35">
      <c r="A446" s="22"/>
    </row>
    <row r="447" spans="1:1" ht="14.25" customHeight="1" x14ac:dyDescent="0.35">
      <c r="A447" s="22"/>
    </row>
    <row r="448" spans="1:1" ht="14.25" customHeight="1" x14ac:dyDescent="0.35">
      <c r="A448" s="22"/>
    </row>
    <row r="449" spans="1:1" ht="14.25" customHeight="1" x14ac:dyDescent="0.35">
      <c r="A449" s="22"/>
    </row>
    <row r="450" spans="1:1" ht="14.25" customHeight="1" x14ac:dyDescent="0.35">
      <c r="A450" s="22"/>
    </row>
    <row r="451" spans="1:1" ht="14.25" customHeight="1" x14ac:dyDescent="0.35">
      <c r="A451" s="22"/>
    </row>
    <row r="452" spans="1:1" ht="14.25" customHeight="1" x14ac:dyDescent="0.35">
      <c r="A452" s="22"/>
    </row>
    <row r="453" spans="1:1" ht="14.25" customHeight="1" x14ac:dyDescent="0.35">
      <c r="A453" s="22"/>
    </row>
    <row r="454" spans="1:1" ht="14.25" customHeight="1" x14ac:dyDescent="0.35">
      <c r="A454" s="22"/>
    </row>
    <row r="455" spans="1:1" ht="14.25" customHeight="1" x14ac:dyDescent="0.35">
      <c r="A455" s="22"/>
    </row>
    <row r="456" spans="1:1" ht="14.25" customHeight="1" x14ac:dyDescent="0.35">
      <c r="A456" s="22"/>
    </row>
    <row r="457" spans="1:1" ht="14.25" customHeight="1" x14ac:dyDescent="0.35">
      <c r="A457" s="22"/>
    </row>
    <row r="458" spans="1:1" ht="14.25" customHeight="1" x14ac:dyDescent="0.35">
      <c r="A458" s="22"/>
    </row>
    <row r="459" spans="1:1" ht="14.25" customHeight="1" x14ac:dyDescent="0.35">
      <c r="A459" s="22"/>
    </row>
    <row r="460" spans="1:1" ht="14.25" customHeight="1" x14ac:dyDescent="0.35">
      <c r="A460" s="22"/>
    </row>
    <row r="461" spans="1:1" ht="14.25" customHeight="1" x14ac:dyDescent="0.35">
      <c r="A461" s="22"/>
    </row>
    <row r="462" spans="1:1" ht="14.25" customHeight="1" x14ac:dyDescent="0.35">
      <c r="A462" s="22"/>
    </row>
    <row r="463" spans="1:1" ht="14.25" customHeight="1" x14ac:dyDescent="0.35">
      <c r="A463" s="22"/>
    </row>
    <row r="464" spans="1:1" ht="14.25" customHeight="1" x14ac:dyDescent="0.35">
      <c r="A464" s="22"/>
    </row>
    <row r="465" spans="1:1" ht="14.25" customHeight="1" x14ac:dyDescent="0.35">
      <c r="A465" s="22"/>
    </row>
    <row r="466" spans="1:1" ht="14.25" customHeight="1" x14ac:dyDescent="0.35">
      <c r="A466" s="22"/>
    </row>
    <row r="467" spans="1:1" ht="14.25" customHeight="1" x14ac:dyDescent="0.35">
      <c r="A467" s="22"/>
    </row>
    <row r="468" spans="1:1" ht="14.25" customHeight="1" x14ac:dyDescent="0.35">
      <c r="A468" s="22"/>
    </row>
    <row r="469" spans="1:1" ht="14.25" customHeight="1" x14ac:dyDescent="0.35">
      <c r="A469" s="22"/>
    </row>
    <row r="470" spans="1:1" ht="14.25" customHeight="1" x14ac:dyDescent="0.35">
      <c r="A470" s="22"/>
    </row>
    <row r="471" spans="1:1" ht="14.25" customHeight="1" x14ac:dyDescent="0.35">
      <c r="A471" s="22"/>
    </row>
    <row r="472" spans="1:1" ht="14.25" customHeight="1" x14ac:dyDescent="0.35">
      <c r="A472" s="22"/>
    </row>
    <row r="473" spans="1:1" ht="14.25" customHeight="1" x14ac:dyDescent="0.35">
      <c r="A473" s="22"/>
    </row>
    <row r="474" spans="1:1" ht="14.25" customHeight="1" x14ac:dyDescent="0.35">
      <c r="A474" s="22"/>
    </row>
    <row r="475" spans="1:1" ht="14.25" customHeight="1" x14ac:dyDescent="0.35">
      <c r="A475" s="22"/>
    </row>
    <row r="476" spans="1:1" ht="14.25" customHeight="1" x14ac:dyDescent="0.35">
      <c r="A476" s="22"/>
    </row>
    <row r="477" spans="1:1" ht="14.25" customHeight="1" x14ac:dyDescent="0.35">
      <c r="A477" s="22"/>
    </row>
    <row r="478" spans="1:1" ht="14.25" customHeight="1" x14ac:dyDescent="0.35">
      <c r="A478" s="22"/>
    </row>
    <row r="479" spans="1:1" ht="14.25" customHeight="1" x14ac:dyDescent="0.35">
      <c r="A479" s="22"/>
    </row>
    <row r="480" spans="1:1" ht="14.25" customHeight="1" x14ac:dyDescent="0.35">
      <c r="A480" s="22"/>
    </row>
    <row r="481" spans="1:1" ht="14.25" customHeight="1" x14ac:dyDescent="0.35">
      <c r="A481" s="22"/>
    </row>
    <row r="482" spans="1:1" ht="14.25" customHeight="1" x14ac:dyDescent="0.35">
      <c r="A482" s="22"/>
    </row>
    <row r="483" spans="1:1" ht="14.25" customHeight="1" x14ac:dyDescent="0.35">
      <c r="A483" s="22"/>
    </row>
    <row r="484" spans="1:1" ht="14.25" customHeight="1" x14ac:dyDescent="0.35">
      <c r="A484" s="22"/>
    </row>
    <row r="485" spans="1:1" ht="14.25" customHeight="1" x14ac:dyDescent="0.35">
      <c r="A485" s="22"/>
    </row>
    <row r="486" spans="1:1" ht="14.25" customHeight="1" x14ac:dyDescent="0.35">
      <c r="A486" s="22"/>
    </row>
    <row r="487" spans="1:1" ht="14.25" customHeight="1" x14ac:dyDescent="0.35">
      <c r="A487" s="22"/>
    </row>
    <row r="488" spans="1:1" ht="14.25" customHeight="1" x14ac:dyDescent="0.35">
      <c r="A488" s="22"/>
    </row>
    <row r="489" spans="1:1" ht="14.25" customHeight="1" x14ac:dyDescent="0.35">
      <c r="A489" s="22"/>
    </row>
    <row r="490" spans="1:1" ht="14.25" customHeight="1" x14ac:dyDescent="0.35">
      <c r="A490" s="22"/>
    </row>
    <row r="491" spans="1:1" ht="14.25" customHeight="1" x14ac:dyDescent="0.35">
      <c r="A491" s="22"/>
    </row>
    <row r="492" spans="1:1" ht="14.25" customHeight="1" x14ac:dyDescent="0.35">
      <c r="A492" s="22"/>
    </row>
    <row r="493" spans="1:1" ht="14.25" customHeight="1" x14ac:dyDescent="0.35">
      <c r="A493" s="22"/>
    </row>
    <row r="494" spans="1:1" ht="14.25" customHeight="1" x14ac:dyDescent="0.35">
      <c r="A494" s="22"/>
    </row>
    <row r="495" spans="1:1" ht="14.25" customHeight="1" x14ac:dyDescent="0.35">
      <c r="A495" s="22"/>
    </row>
    <row r="496" spans="1:1" ht="14.25" customHeight="1" x14ac:dyDescent="0.35">
      <c r="A496" s="22"/>
    </row>
    <row r="497" spans="1:1" ht="14.25" customHeight="1" x14ac:dyDescent="0.35">
      <c r="A497" s="22"/>
    </row>
    <row r="498" spans="1:1" ht="14.25" customHeight="1" x14ac:dyDescent="0.35">
      <c r="A498" s="22"/>
    </row>
    <row r="499" spans="1:1" ht="14.25" customHeight="1" x14ac:dyDescent="0.35">
      <c r="A499" s="22"/>
    </row>
    <row r="500" spans="1:1" ht="14.25" customHeight="1" x14ac:dyDescent="0.35">
      <c r="A500" s="22"/>
    </row>
    <row r="501" spans="1:1" ht="14.25" customHeight="1" x14ac:dyDescent="0.35">
      <c r="A501" s="22"/>
    </row>
    <row r="502" spans="1:1" ht="14.25" customHeight="1" x14ac:dyDescent="0.35">
      <c r="A502" s="22"/>
    </row>
    <row r="503" spans="1:1" ht="14.25" customHeight="1" x14ac:dyDescent="0.35">
      <c r="A503" s="22"/>
    </row>
    <row r="504" spans="1:1" ht="14.25" customHeight="1" x14ac:dyDescent="0.35">
      <c r="A504" s="22"/>
    </row>
    <row r="505" spans="1:1" ht="14.25" customHeight="1" x14ac:dyDescent="0.35">
      <c r="A505" s="22"/>
    </row>
    <row r="506" spans="1:1" ht="14.25" customHeight="1" x14ac:dyDescent="0.35">
      <c r="A506" s="22"/>
    </row>
    <row r="507" spans="1:1" ht="14.25" customHeight="1" x14ac:dyDescent="0.35">
      <c r="A507" s="22"/>
    </row>
    <row r="508" spans="1:1" ht="14.25" customHeight="1" x14ac:dyDescent="0.35">
      <c r="A508" s="22"/>
    </row>
    <row r="509" spans="1:1" ht="14.25" customHeight="1" x14ac:dyDescent="0.35">
      <c r="A509" s="22"/>
    </row>
    <row r="510" spans="1:1" ht="14.25" customHeight="1" x14ac:dyDescent="0.35">
      <c r="A510" s="22"/>
    </row>
    <row r="511" spans="1:1" ht="14.25" customHeight="1" x14ac:dyDescent="0.35">
      <c r="A511" s="22"/>
    </row>
    <row r="512" spans="1:1" ht="14.25" customHeight="1" x14ac:dyDescent="0.35">
      <c r="A512" s="22"/>
    </row>
    <row r="513" spans="1:1" ht="14.25" customHeight="1" x14ac:dyDescent="0.35">
      <c r="A513" s="22"/>
    </row>
    <row r="514" spans="1:1" ht="14.25" customHeight="1" x14ac:dyDescent="0.35">
      <c r="A514" s="22"/>
    </row>
    <row r="515" spans="1:1" ht="14.25" customHeight="1" x14ac:dyDescent="0.35">
      <c r="A515" s="22"/>
    </row>
    <row r="516" spans="1:1" ht="14.25" customHeight="1" x14ac:dyDescent="0.35">
      <c r="A516" s="22"/>
    </row>
    <row r="517" spans="1:1" ht="14.25" customHeight="1" x14ac:dyDescent="0.35">
      <c r="A517" s="22"/>
    </row>
    <row r="518" spans="1:1" ht="14.25" customHeight="1" x14ac:dyDescent="0.35">
      <c r="A518" s="22"/>
    </row>
    <row r="519" spans="1:1" ht="14.25" customHeight="1" x14ac:dyDescent="0.35">
      <c r="A519" s="22"/>
    </row>
    <row r="520" spans="1:1" ht="14.25" customHeight="1" x14ac:dyDescent="0.35">
      <c r="A520" s="22"/>
    </row>
    <row r="521" spans="1:1" ht="14.25" customHeight="1" x14ac:dyDescent="0.35">
      <c r="A521" s="22"/>
    </row>
    <row r="522" spans="1:1" ht="14.25" customHeight="1" x14ac:dyDescent="0.35">
      <c r="A522" s="22"/>
    </row>
    <row r="523" spans="1:1" ht="14.25" customHeight="1" x14ac:dyDescent="0.35">
      <c r="A523" s="22"/>
    </row>
    <row r="524" spans="1:1" ht="14.25" customHeight="1" x14ac:dyDescent="0.35">
      <c r="A524" s="22"/>
    </row>
    <row r="525" spans="1:1" ht="14.25" customHeight="1" x14ac:dyDescent="0.35">
      <c r="A525" s="22"/>
    </row>
    <row r="526" spans="1:1" ht="14.25" customHeight="1" x14ac:dyDescent="0.35">
      <c r="A526" s="22"/>
    </row>
    <row r="527" spans="1:1" ht="14.25" customHeight="1" x14ac:dyDescent="0.35">
      <c r="A527" s="22"/>
    </row>
    <row r="528" spans="1:1" ht="14.25" customHeight="1" x14ac:dyDescent="0.35">
      <c r="A528" s="22"/>
    </row>
    <row r="529" spans="1:1" ht="14.25" customHeight="1" x14ac:dyDescent="0.35">
      <c r="A529" s="22"/>
    </row>
    <row r="530" spans="1:1" ht="14.25" customHeight="1" x14ac:dyDescent="0.35">
      <c r="A530" s="22"/>
    </row>
    <row r="531" spans="1:1" ht="14.25" customHeight="1" x14ac:dyDescent="0.35">
      <c r="A531" s="22"/>
    </row>
    <row r="532" spans="1:1" ht="14.25" customHeight="1" x14ac:dyDescent="0.35">
      <c r="A532" s="22"/>
    </row>
    <row r="533" spans="1:1" ht="14.25" customHeight="1" x14ac:dyDescent="0.35">
      <c r="A533" s="22"/>
    </row>
    <row r="534" spans="1:1" ht="14.25" customHeight="1" x14ac:dyDescent="0.35">
      <c r="A534" s="22"/>
    </row>
    <row r="535" spans="1:1" ht="14.25" customHeight="1" x14ac:dyDescent="0.35">
      <c r="A535" s="22"/>
    </row>
    <row r="536" spans="1:1" ht="14.25" customHeight="1" x14ac:dyDescent="0.35">
      <c r="A536" s="22"/>
    </row>
    <row r="537" spans="1:1" ht="14.25" customHeight="1" x14ac:dyDescent="0.35">
      <c r="A537" s="22"/>
    </row>
    <row r="538" spans="1:1" ht="14.25" customHeight="1" x14ac:dyDescent="0.35">
      <c r="A538" s="22"/>
    </row>
    <row r="539" spans="1:1" ht="14.25" customHeight="1" x14ac:dyDescent="0.35">
      <c r="A539" s="22"/>
    </row>
    <row r="540" spans="1:1" ht="14.25" customHeight="1" x14ac:dyDescent="0.35">
      <c r="A540" s="22"/>
    </row>
    <row r="541" spans="1:1" ht="14.25" customHeight="1" x14ac:dyDescent="0.35">
      <c r="A541" s="22"/>
    </row>
    <row r="542" spans="1:1" ht="14.25" customHeight="1" x14ac:dyDescent="0.35">
      <c r="A542" s="22"/>
    </row>
    <row r="543" spans="1:1" ht="14.25" customHeight="1" x14ac:dyDescent="0.35">
      <c r="A543" s="22"/>
    </row>
    <row r="544" spans="1:1" ht="14.25" customHeight="1" x14ac:dyDescent="0.35">
      <c r="A544" s="22"/>
    </row>
    <row r="545" spans="1:1" ht="14.25" customHeight="1" x14ac:dyDescent="0.35">
      <c r="A545" s="22"/>
    </row>
    <row r="546" spans="1:1" ht="14.25" customHeight="1" x14ac:dyDescent="0.35">
      <c r="A546" s="22"/>
    </row>
    <row r="547" spans="1:1" ht="14.25" customHeight="1" x14ac:dyDescent="0.35">
      <c r="A547" s="22"/>
    </row>
    <row r="548" spans="1:1" ht="14.25" customHeight="1" x14ac:dyDescent="0.35">
      <c r="A548" s="22"/>
    </row>
    <row r="549" spans="1:1" ht="14.25" customHeight="1" x14ac:dyDescent="0.35">
      <c r="A549" s="22"/>
    </row>
    <row r="550" spans="1:1" ht="14.25" customHeight="1" x14ac:dyDescent="0.35">
      <c r="A550" s="22"/>
    </row>
    <row r="551" spans="1:1" ht="14.25" customHeight="1" x14ac:dyDescent="0.35">
      <c r="A551" s="22"/>
    </row>
    <row r="552" spans="1:1" ht="14.25" customHeight="1" x14ac:dyDescent="0.35">
      <c r="A552" s="22"/>
    </row>
    <row r="553" spans="1:1" ht="14.25" customHeight="1" x14ac:dyDescent="0.35">
      <c r="A553" s="22"/>
    </row>
    <row r="554" spans="1:1" ht="14.25" customHeight="1" x14ac:dyDescent="0.35">
      <c r="A554" s="22"/>
    </row>
    <row r="555" spans="1:1" ht="14.25" customHeight="1" x14ac:dyDescent="0.35">
      <c r="A555" s="22"/>
    </row>
    <row r="556" spans="1:1" ht="14.25" customHeight="1" x14ac:dyDescent="0.35">
      <c r="A556" s="22"/>
    </row>
    <row r="557" spans="1:1" ht="14.25" customHeight="1" x14ac:dyDescent="0.35">
      <c r="A557" s="22"/>
    </row>
    <row r="558" spans="1:1" ht="14.25" customHeight="1" x14ac:dyDescent="0.35">
      <c r="A558" s="22"/>
    </row>
    <row r="559" spans="1:1" ht="14.25" customHeight="1" x14ac:dyDescent="0.35">
      <c r="A559" s="22"/>
    </row>
    <row r="560" spans="1:1" ht="14.25" customHeight="1" x14ac:dyDescent="0.35">
      <c r="A560" s="22"/>
    </row>
    <row r="561" spans="1:1" ht="14.25" customHeight="1" x14ac:dyDescent="0.35">
      <c r="A561" s="22"/>
    </row>
    <row r="562" spans="1:1" ht="14.25" customHeight="1" x14ac:dyDescent="0.35">
      <c r="A562" s="22"/>
    </row>
    <row r="563" spans="1:1" ht="14.25" customHeight="1" x14ac:dyDescent="0.35">
      <c r="A563" s="22"/>
    </row>
    <row r="564" spans="1:1" ht="14.25" customHeight="1" x14ac:dyDescent="0.35">
      <c r="A564" s="22"/>
    </row>
    <row r="565" spans="1:1" ht="14.25" customHeight="1" x14ac:dyDescent="0.35">
      <c r="A565" s="22"/>
    </row>
    <row r="566" spans="1:1" ht="14.25" customHeight="1" x14ac:dyDescent="0.35">
      <c r="A566" s="22"/>
    </row>
    <row r="567" spans="1:1" ht="14.25" customHeight="1" x14ac:dyDescent="0.35">
      <c r="A567" s="22"/>
    </row>
    <row r="568" spans="1:1" ht="14.25" customHeight="1" x14ac:dyDescent="0.35">
      <c r="A568" s="22"/>
    </row>
    <row r="569" spans="1:1" ht="14.25" customHeight="1" x14ac:dyDescent="0.35">
      <c r="A569" s="22"/>
    </row>
    <row r="570" spans="1:1" ht="14.25" customHeight="1" x14ac:dyDescent="0.35">
      <c r="A570" s="22"/>
    </row>
    <row r="571" spans="1:1" ht="14.25" customHeight="1" x14ac:dyDescent="0.35">
      <c r="A571" s="22"/>
    </row>
    <row r="572" spans="1:1" ht="14.25" customHeight="1" x14ac:dyDescent="0.35">
      <c r="A572" s="22"/>
    </row>
    <row r="573" spans="1:1" ht="14.25" customHeight="1" x14ac:dyDescent="0.35">
      <c r="A573" s="22"/>
    </row>
    <row r="574" spans="1:1" ht="14.25" customHeight="1" x14ac:dyDescent="0.35">
      <c r="A574" s="22"/>
    </row>
    <row r="575" spans="1:1" ht="14.25" customHeight="1" x14ac:dyDescent="0.35">
      <c r="A575" s="22"/>
    </row>
    <row r="576" spans="1:1" ht="14.25" customHeight="1" x14ac:dyDescent="0.35">
      <c r="A576" s="22"/>
    </row>
    <row r="577" spans="1:1" ht="14.25" customHeight="1" x14ac:dyDescent="0.35">
      <c r="A577" s="22"/>
    </row>
    <row r="578" spans="1:1" ht="14.25" customHeight="1" x14ac:dyDescent="0.35">
      <c r="A578" s="22"/>
    </row>
    <row r="579" spans="1:1" ht="14.25" customHeight="1" x14ac:dyDescent="0.35">
      <c r="A579" s="22"/>
    </row>
    <row r="580" spans="1:1" ht="14.25" customHeight="1" x14ac:dyDescent="0.35">
      <c r="A580" s="22"/>
    </row>
    <row r="581" spans="1:1" ht="14.25" customHeight="1" x14ac:dyDescent="0.35">
      <c r="A581" s="22"/>
    </row>
    <row r="582" spans="1:1" ht="14.25" customHeight="1" x14ac:dyDescent="0.35">
      <c r="A582" s="22"/>
    </row>
    <row r="583" spans="1:1" ht="14.25" customHeight="1" x14ac:dyDescent="0.35">
      <c r="A583" s="22"/>
    </row>
    <row r="584" spans="1:1" ht="14.25" customHeight="1" x14ac:dyDescent="0.35">
      <c r="A584" s="22"/>
    </row>
    <row r="585" spans="1:1" ht="14.25" customHeight="1" x14ac:dyDescent="0.35">
      <c r="A585" s="22"/>
    </row>
    <row r="586" spans="1:1" ht="14.25" customHeight="1" x14ac:dyDescent="0.35">
      <c r="A586" s="22"/>
    </row>
    <row r="587" spans="1:1" ht="14.25" customHeight="1" x14ac:dyDescent="0.35">
      <c r="A587" s="22"/>
    </row>
    <row r="588" spans="1:1" ht="14.25" customHeight="1" x14ac:dyDescent="0.35">
      <c r="A588" s="22"/>
    </row>
    <row r="589" spans="1:1" ht="14.25" customHeight="1" x14ac:dyDescent="0.35">
      <c r="A589" s="22"/>
    </row>
    <row r="590" spans="1:1" ht="14.25" customHeight="1" x14ac:dyDescent="0.35">
      <c r="A590" s="22"/>
    </row>
    <row r="591" spans="1:1" ht="14.25" customHeight="1" x14ac:dyDescent="0.35">
      <c r="A591" s="22"/>
    </row>
    <row r="592" spans="1:1" ht="14.25" customHeight="1" x14ac:dyDescent="0.35">
      <c r="A592" s="22"/>
    </row>
    <row r="593" spans="1:1" ht="14.25" customHeight="1" x14ac:dyDescent="0.35">
      <c r="A593" s="22"/>
    </row>
    <row r="594" spans="1:1" ht="14.25" customHeight="1" x14ac:dyDescent="0.35">
      <c r="A594" s="22"/>
    </row>
    <row r="595" spans="1:1" ht="14.25" customHeight="1" x14ac:dyDescent="0.35">
      <c r="A595" s="22"/>
    </row>
    <row r="596" spans="1:1" ht="14.25" customHeight="1" x14ac:dyDescent="0.35">
      <c r="A596" s="22"/>
    </row>
    <row r="597" spans="1:1" ht="14.25" customHeight="1" x14ac:dyDescent="0.35">
      <c r="A597" s="22"/>
    </row>
    <row r="598" spans="1:1" ht="14.25" customHeight="1" x14ac:dyDescent="0.35">
      <c r="A598" s="22"/>
    </row>
    <row r="599" spans="1:1" ht="14.25" customHeight="1" x14ac:dyDescent="0.35">
      <c r="A599" s="22"/>
    </row>
    <row r="600" spans="1:1" ht="14.25" customHeight="1" x14ac:dyDescent="0.35">
      <c r="A600" s="22"/>
    </row>
    <row r="601" spans="1:1" ht="14.25" customHeight="1" x14ac:dyDescent="0.35">
      <c r="A601" s="22"/>
    </row>
    <row r="602" spans="1:1" ht="14.25" customHeight="1" x14ac:dyDescent="0.35">
      <c r="A602" s="22"/>
    </row>
    <row r="603" spans="1:1" ht="14.25" customHeight="1" x14ac:dyDescent="0.35">
      <c r="A603" s="22"/>
    </row>
    <row r="604" spans="1:1" ht="14.25" customHeight="1" x14ac:dyDescent="0.35">
      <c r="A604" s="22"/>
    </row>
    <row r="605" spans="1:1" ht="14.25" customHeight="1" x14ac:dyDescent="0.35">
      <c r="A605" s="22"/>
    </row>
    <row r="606" spans="1:1" ht="14.25" customHeight="1" x14ac:dyDescent="0.35">
      <c r="A606" s="22"/>
    </row>
    <row r="607" spans="1:1" ht="14.25" customHeight="1" x14ac:dyDescent="0.35">
      <c r="A607" s="22"/>
    </row>
    <row r="608" spans="1:1" ht="14.25" customHeight="1" x14ac:dyDescent="0.35">
      <c r="A608" s="22"/>
    </row>
    <row r="609" spans="1:1" ht="14.25" customHeight="1" x14ac:dyDescent="0.35">
      <c r="A609" s="22"/>
    </row>
    <row r="610" spans="1:1" ht="14.25" customHeight="1" x14ac:dyDescent="0.35">
      <c r="A610" s="22"/>
    </row>
    <row r="611" spans="1:1" ht="14.25" customHeight="1" x14ac:dyDescent="0.35">
      <c r="A611" s="22"/>
    </row>
    <row r="612" spans="1:1" ht="14.25" customHeight="1" x14ac:dyDescent="0.35">
      <c r="A612" s="22"/>
    </row>
    <row r="613" spans="1:1" ht="14.25" customHeight="1" x14ac:dyDescent="0.35">
      <c r="A613" s="22"/>
    </row>
    <row r="614" spans="1:1" ht="14.25" customHeight="1" x14ac:dyDescent="0.35">
      <c r="A614" s="22"/>
    </row>
    <row r="615" spans="1:1" ht="14.25" customHeight="1" x14ac:dyDescent="0.35">
      <c r="A615" s="22"/>
    </row>
    <row r="616" spans="1:1" ht="14.25" customHeight="1" x14ac:dyDescent="0.35">
      <c r="A616" s="22"/>
    </row>
    <row r="617" spans="1:1" ht="14.25" customHeight="1" x14ac:dyDescent="0.35">
      <c r="A617" s="22"/>
    </row>
    <row r="618" spans="1:1" ht="14.25" customHeight="1" x14ac:dyDescent="0.35">
      <c r="A618" s="22"/>
    </row>
    <row r="619" spans="1:1" ht="14.25" customHeight="1" x14ac:dyDescent="0.35">
      <c r="A619" s="22"/>
    </row>
    <row r="620" spans="1:1" ht="14.25" customHeight="1" x14ac:dyDescent="0.35">
      <c r="A620" s="22"/>
    </row>
    <row r="621" spans="1:1" ht="14.25" customHeight="1" x14ac:dyDescent="0.35">
      <c r="A621" s="22"/>
    </row>
    <row r="622" spans="1:1" ht="14.25" customHeight="1" x14ac:dyDescent="0.35">
      <c r="A622" s="22"/>
    </row>
    <row r="623" spans="1:1" ht="14.25" customHeight="1" x14ac:dyDescent="0.35">
      <c r="A623" s="22"/>
    </row>
    <row r="624" spans="1:1" ht="14.25" customHeight="1" x14ac:dyDescent="0.35">
      <c r="A624" s="22"/>
    </row>
    <row r="625" spans="1:1" ht="14.25" customHeight="1" x14ac:dyDescent="0.35">
      <c r="A625" s="22"/>
    </row>
    <row r="626" spans="1:1" ht="14.25" customHeight="1" x14ac:dyDescent="0.35">
      <c r="A626" s="22"/>
    </row>
    <row r="627" spans="1:1" ht="14.25" customHeight="1" x14ac:dyDescent="0.35">
      <c r="A627" s="22"/>
    </row>
    <row r="628" spans="1:1" ht="14.25" customHeight="1" x14ac:dyDescent="0.35">
      <c r="A628" s="22"/>
    </row>
    <row r="629" spans="1:1" ht="14.25" customHeight="1" x14ac:dyDescent="0.35">
      <c r="A629" s="22"/>
    </row>
    <row r="630" spans="1:1" ht="14.25" customHeight="1" x14ac:dyDescent="0.35">
      <c r="A630" s="22"/>
    </row>
    <row r="631" spans="1:1" ht="14.25" customHeight="1" x14ac:dyDescent="0.35">
      <c r="A631" s="22"/>
    </row>
    <row r="632" spans="1:1" ht="14.25" customHeight="1" x14ac:dyDescent="0.35">
      <c r="A632" s="22"/>
    </row>
    <row r="633" spans="1:1" ht="14.25" customHeight="1" x14ac:dyDescent="0.35">
      <c r="A633" s="22"/>
    </row>
    <row r="634" spans="1:1" ht="14.25" customHeight="1" x14ac:dyDescent="0.35">
      <c r="A634" s="22"/>
    </row>
    <row r="635" spans="1:1" ht="14.25" customHeight="1" x14ac:dyDescent="0.35">
      <c r="A635" s="22"/>
    </row>
    <row r="636" spans="1:1" ht="14.25" customHeight="1" x14ac:dyDescent="0.35">
      <c r="A636" s="22"/>
    </row>
    <row r="637" spans="1:1" ht="14.25" customHeight="1" x14ac:dyDescent="0.35">
      <c r="A637" s="22"/>
    </row>
    <row r="638" spans="1:1" ht="14.25" customHeight="1" x14ac:dyDescent="0.35">
      <c r="A638" s="22"/>
    </row>
    <row r="639" spans="1:1" ht="14.25" customHeight="1" x14ac:dyDescent="0.35">
      <c r="A639" s="22"/>
    </row>
    <row r="640" spans="1:1" ht="14.25" customHeight="1" x14ac:dyDescent="0.35">
      <c r="A640" s="22"/>
    </row>
    <row r="641" spans="1:1" ht="14.25" customHeight="1" x14ac:dyDescent="0.35">
      <c r="A641" s="22"/>
    </row>
    <row r="642" spans="1:1" ht="14.25" customHeight="1" x14ac:dyDescent="0.35">
      <c r="A642" s="22"/>
    </row>
    <row r="643" spans="1:1" ht="14.25" customHeight="1" x14ac:dyDescent="0.35">
      <c r="A643" s="22"/>
    </row>
    <row r="644" spans="1:1" ht="14.25" customHeight="1" x14ac:dyDescent="0.35">
      <c r="A644" s="22"/>
    </row>
    <row r="645" spans="1:1" ht="14.25" customHeight="1" x14ac:dyDescent="0.35">
      <c r="A645" s="22"/>
    </row>
    <row r="646" spans="1:1" ht="14.25" customHeight="1" x14ac:dyDescent="0.35">
      <c r="A646" s="22"/>
    </row>
    <row r="647" spans="1:1" ht="14.25" customHeight="1" x14ac:dyDescent="0.35">
      <c r="A647" s="22"/>
    </row>
    <row r="648" spans="1:1" ht="14.25" customHeight="1" x14ac:dyDescent="0.35">
      <c r="A648" s="22"/>
    </row>
    <row r="649" spans="1:1" ht="14.25" customHeight="1" x14ac:dyDescent="0.35">
      <c r="A649" s="22"/>
    </row>
    <row r="650" spans="1:1" ht="14.25" customHeight="1" x14ac:dyDescent="0.35">
      <c r="A650" s="22"/>
    </row>
    <row r="651" spans="1:1" ht="14.25" customHeight="1" x14ac:dyDescent="0.35">
      <c r="A651" s="22"/>
    </row>
    <row r="652" spans="1:1" ht="14.25" customHeight="1" x14ac:dyDescent="0.35">
      <c r="A652" s="22"/>
    </row>
    <row r="653" spans="1:1" ht="14.25" customHeight="1" x14ac:dyDescent="0.35">
      <c r="A653" s="22"/>
    </row>
    <row r="654" spans="1:1" ht="14.25" customHeight="1" x14ac:dyDescent="0.35">
      <c r="A654" s="22"/>
    </row>
    <row r="655" spans="1:1" ht="14.25" customHeight="1" x14ac:dyDescent="0.35">
      <c r="A655" s="22"/>
    </row>
    <row r="656" spans="1:1" ht="14.25" customHeight="1" x14ac:dyDescent="0.35">
      <c r="A656" s="22"/>
    </row>
    <row r="657" spans="1:1" ht="14.25" customHeight="1" x14ac:dyDescent="0.35">
      <c r="A657" s="22"/>
    </row>
    <row r="658" spans="1:1" ht="14.25" customHeight="1" x14ac:dyDescent="0.35">
      <c r="A658" s="22"/>
    </row>
    <row r="659" spans="1:1" ht="14.25" customHeight="1" x14ac:dyDescent="0.35">
      <c r="A659" s="22"/>
    </row>
    <row r="660" spans="1:1" ht="14.25" customHeight="1" x14ac:dyDescent="0.35">
      <c r="A660" s="22"/>
    </row>
    <row r="661" spans="1:1" ht="14.25" customHeight="1" x14ac:dyDescent="0.35">
      <c r="A661" s="22"/>
    </row>
    <row r="662" spans="1:1" ht="14.25" customHeight="1" x14ac:dyDescent="0.35">
      <c r="A662" s="22"/>
    </row>
    <row r="663" spans="1:1" ht="14.25" customHeight="1" x14ac:dyDescent="0.35">
      <c r="A663" s="22"/>
    </row>
    <row r="664" spans="1:1" ht="14.25" customHeight="1" x14ac:dyDescent="0.35">
      <c r="A664" s="22"/>
    </row>
    <row r="665" spans="1:1" ht="14.25" customHeight="1" x14ac:dyDescent="0.35">
      <c r="A665" s="22"/>
    </row>
    <row r="666" spans="1:1" ht="14.25" customHeight="1" x14ac:dyDescent="0.35">
      <c r="A666" s="22"/>
    </row>
    <row r="667" spans="1:1" ht="14.25" customHeight="1" x14ac:dyDescent="0.35">
      <c r="A667" s="22"/>
    </row>
    <row r="668" spans="1:1" ht="14.25" customHeight="1" x14ac:dyDescent="0.35">
      <c r="A668" s="22"/>
    </row>
    <row r="669" spans="1:1" ht="14.25" customHeight="1" x14ac:dyDescent="0.35">
      <c r="A669" s="22"/>
    </row>
    <row r="670" spans="1:1" ht="14.25" customHeight="1" x14ac:dyDescent="0.35">
      <c r="A670" s="22"/>
    </row>
    <row r="671" spans="1:1" ht="14.25" customHeight="1" x14ac:dyDescent="0.35">
      <c r="A671" s="22"/>
    </row>
    <row r="672" spans="1:1" ht="14.25" customHeight="1" x14ac:dyDescent="0.35">
      <c r="A672" s="22"/>
    </row>
    <row r="673" spans="1:1" ht="14.25" customHeight="1" x14ac:dyDescent="0.35">
      <c r="A673" s="22"/>
    </row>
    <row r="674" spans="1:1" ht="14.25" customHeight="1" x14ac:dyDescent="0.35">
      <c r="A674" s="22"/>
    </row>
    <row r="675" spans="1:1" ht="14.25" customHeight="1" x14ac:dyDescent="0.35">
      <c r="A675" s="22"/>
    </row>
    <row r="676" spans="1:1" ht="14.25" customHeight="1" x14ac:dyDescent="0.35">
      <c r="A676" s="22"/>
    </row>
    <row r="677" spans="1:1" ht="14.25" customHeight="1" x14ac:dyDescent="0.35">
      <c r="A677" s="22"/>
    </row>
    <row r="678" spans="1:1" ht="14.25" customHeight="1" x14ac:dyDescent="0.35">
      <c r="A678" s="22"/>
    </row>
    <row r="679" spans="1:1" ht="14.25" customHeight="1" x14ac:dyDescent="0.35">
      <c r="A679" s="22"/>
    </row>
    <row r="680" spans="1:1" ht="14.25" customHeight="1" x14ac:dyDescent="0.35">
      <c r="A680" s="22"/>
    </row>
    <row r="681" spans="1:1" ht="14.25" customHeight="1" x14ac:dyDescent="0.35">
      <c r="A681" s="22"/>
    </row>
    <row r="682" spans="1:1" ht="14.25" customHeight="1" x14ac:dyDescent="0.35">
      <c r="A682" s="22"/>
    </row>
    <row r="683" spans="1:1" ht="14.25" customHeight="1" x14ac:dyDescent="0.35">
      <c r="A683" s="22"/>
    </row>
    <row r="684" spans="1:1" ht="14.25" customHeight="1" x14ac:dyDescent="0.35">
      <c r="A684" s="22"/>
    </row>
    <row r="685" spans="1:1" ht="14.25" customHeight="1" x14ac:dyDescent="0.35">
      <c r="A685" s="22"/>
    </row>
    <row r="686" spans="1:1" ht="14.25" customHeight="1" x14ac:dyDescent="0.35">
      <c r="A686" s="22"/>
    </row>
    <row r="687" spans="1:1" ht="14.25" customHeight="1" x14ac:dyDescent="0.35">
      <c r="A687" s="22"/>
    </row>
    <row r="688" spans="1:1" ht="14.25" customHeight="1" x14ac:dyDescent="0.35">
      <c r="A688" s="22"/>
    </row>
    <row r="689" spans="1:1" ht="14.25" customHeight="1" x14ac:dyDescent="0.35">
      <c r="A689" s="22"/>
    </row>
    <row r="690" spans="1:1" ht="14.25" customHeight="1" x14ac:dyDescent="0.35">
      <c r="A690" s="22"/>
    </row>
    <row r="691" spans="1:1" ht="14.25" customHeight="1" x14ac:dyDescent="0.35">
      <c r="A691" s="22"/>
    </row>
    <row r="692" spans="1:1" ht="14.25" customHeight="1" x14ac:dyDescent="0.35">
      <c r="A692" s="22"/>
    </row>
    <row r="693" spans="1:1" ht="14.25" customHeight="1" x14ac:dyDescent="0.35">
      <c r="A693" s="22"/>
    </row>
    <row r="694" spans="1:1" ht="14.25" customHeight="1" x14ac:dyDescent="0.35">
      <c r="A694" s="22"/>
    </row>
    <row r="695" spans="1:1" ht="14.25" customHeight="1" x14ac:dyDescent="0.35">
      <c r="A695" s="22"/>
    </row>
    <row r="696" spans="1:1" ht="14.25" customHeight="1" x14ac:dyDescent="0.35">
      <c r="A696" s="22"/>
    </row>
    <row r="697" spans="1:1" ht="14.25" customHeight="1" x14ac:dyDescent="0.35">
      <c r="A697" s="22"/>
    </row>
    <row r="698" spans="1:1" ht="14.25" customHeight="1" x14ac:dyDescent="0.35">
      <c r="A698" s="22"/>
    </row>
    <row r="699" spans="1:1" ht="14.25" customHeight="1" x14ac:dyDescent="0.35">
      <c r="A699" s="22"/>
    </row>
    <row r="700" spans="1:1" ht="14.25" customHeight="1" x14ac:dyDescent="0.35">
      <c r="A700" s="22"/>
    </row>
    <row r="701" spans="1:1" ht="14.25" customHeight="1" x14ac:dyDescent="0.35">
      <c r="A701" s="22"/>
    </row>
    <row r="702" spans="1:1" ht="14.25" customHeight="1" x14ac:dyDescent="0.35">
      <c r="A702" s="22"/>
    </row>
    <row r="703" spans="1:1" ht="14.25" customHeight="1" x14ac:dyDescent="0.35">
      <c r="A703" s="22"/>
    </row>
    <row r="704" spans="1:1" ht="14.25" customHeight="1" x14ac:dyDescent="0.35">
      <c r="A704" s="22"/>
    </row>
    <row r="705" spans="1:1" ht="14.25" customHeight="1" x14ac:dyDescent="0.35">
      <c r="A705" s="22"/>
    </row>
    <row r="706" spans="1:1" ht="14.25" customHeight="1" x14ac:dyDescent="0.35">
      <c r="A706" s="22"/>
    </row>
    <row r="707" spans="1:1" ht="14.25" customHeight="1" x14ac:dyDescent="0.35">
      <c r="A707" s="22"/>
    </row>
    <row r="708" spans="1:1" ht="14.25" customHeight="1" x14ac:dyDescent="0.35">
      <c r="A708" s="22"/>
    </row>
    <row r="709" spans="1:1" ht="14.25" customHeight="1" x14ac:dyDescent="0.35">
      <c r="A709" s="22"/>
    </row>
    <row r="710" spans="1:1" ht="14.25" customHeight="1" x14ac:dyDescent="0.35">
      <c r="A710" s="22"/>
    </row>
    <row r="711" spans="1:1" ht="14.25" customHeight="1" x14ac:dyDescent="0.35">
      <c r="A711" s="22"/>
    </row>
    <row r="712" spans="1:1" ht="14.25" customHeight="1" x14ac:dyDescent="0.35">
      <c r="A712" s="22"/>
    </row>
    <row r="713" spans="1:1" ht="14.25" customHeight="1" x14ac:dyDescent="0.35">
      <c r="A713" s="22"/>
    </row>
    <row r="714" spans="1:1" ht="14.25" customHeight="1" x14ac:dyDescent="0.35">
      <c r="A714" s="22"/>
    </row>
    <row r="715" spans="1:1" ht="14.25" customHeight="1" x14ac:dyDescent="0.35">
      <c r="A715" s="22"/>
    </row>
    <row r="716" spans="1:1" ht="14.25" customHeight="1" x14ac:dyDescent="0.35">
      <c r="A716" s="22"/>
    </row>
    <row r="717" spans="1:1" ht="14.25" customHeight="1" x14ac:dyDescent="0.35">
      <c r="A717" s="22"/>
    </row>
    <row r="718" spans="1:1" ht="14.25" customHeight="1" x14ac:dyDescent="0.35">
      <c r="A718" s="22"/>
    </row>
    <row r="719" spans="1:1" ht="14.25" customHeight="1" x14ac:dyDescent="0.35">
      <c r="A719" s="22"/>
    </row>
    <row r="720" spans="1:1" ht="14.25" customHeight="1" x14ac:dyDescent="0.35">
      <c r="A720" s="22"/>
    </row>
    <row r="721" spans="1:1" ht="14.25" customHeight="1" x14ac:dyDescent="0.35">
      <c r="A721" s="22"/>
    </row>
    <row r="722" spans="1:1" ht="14.25" customHeight="1" x14ac:dyDescent="0.35">
      <c r="A722" s="22"/>
    </row>
    <row r="723" spans="1:1" ht="14.25" customHeight="1" x14ac:dyDescent="0.35">
      <c r="A723" s="22"/>
    </row>
    <row r="724" spans="1:1" ht="14.25" customHeight="1" x14ac:dyDescent="0.35">
      <c r="A724" s="22"/>
    </row>
    <row r="725" spans="1:1" ht="14.25" customHeight="1" x14ac:dyDescent="0.35">
      <c r="A725" s="22"/>
    </row>
    <row r="726" spans="1:1" ht="14.25" customHeight="1" x14ac:dyDescent="0.35">
      <c r="A726" s="22"/>
    </row>
    <row r="727" spans="1:1" ht="14.25" customHeight="1" x14ac:dyDescent="0.35">
      <c r="A727" s="22"/>
    </row>
    <row r="728" spans="1:1" ht="14.25" customHeight="1" x14ac:dyDescent="0.35">
      <c r="A728" s="22"/>
    </row>
    <row r="729" spans="1:1" ht="14.25" customHeight="1" x14ac:dyDescent="0.35">
      <c r="A729" s="22"/>
    </row>
    <row r="730" spans="1:1" ht="14.25" customHeight="1" x14ac:dyDescent="0.35">
      <c r="A730" s="22"/>
    </row>
    <row r="731" spans="1:1" ht="14.25" customHeight="1" x14ac:dyDescent="0.35">
      <c r="A731" s="22"/>
    </row>
    <row r="732" spans="1:1" ht="14.25" customHeight="1" x14ac:dyDescent="0.35">
      <c r="A732" s="22"/>
    </row>
    <row r="733" spans="1:1" ht="14.25" customHeight="1" x14ac:dyDescent="0.35">
      <c r="A733" s="22"/>
    </row>
    <row r="734" spans="1:1" ht="14.25" customHeight="1" x14ac:dyDescent="0.35">
      <c r="A734" s="22"/>
    </row>
    <row r="735" spans="1:1" ht="14.25" customHeight="1" x14ac:dyDescent="0.35">
      <c r="A735" s="22"/>
    </row>
    <row r="736" spans="1:1" ht="14.25" customHeight="1" x14ac:dyDescent="0.35">
      <c r="A736" s="22"/>
    </row>
    <row r="737" spans="1:1" ht="14.25" customHeight="1" x14ac:dyDescent="0.35">
      <c r="A737" s="22"/>
    </row>
    <row r="738" spans="1:1" ht="14.25" customHeight="1" x14ac:dyDescent="0.35">
      <c r="A738" s="22"/>
    </row>
    <row r="739" spans="1:1" ht="14.25" customHeight="1" x14ac:dyDescent="0.35">
      <c r="A739" s="22"/>
    </row>
    <row r="740" spans="1:1" ht="14.25" customHeight="1" x14ac:dyDescent="0.35">
      <c r="A740" s="22"/>
    </row>
    <row r="741" spans="1:1" ht="14.25" customHeight="1" x14ac:dyDescent="0.35">
      <c r="A741" s="22"/>
    </row>
    <row r="742" spans="1:1" ht="14.25" customHeight="1" x14ac:dyDescent="0.35">
      <c r="A742" s="22"/>
    </row>
    <row r="743" spans="1:1" ht="14.25" customHeight="1" x14ac:dyDescent="0.35">
      <c r="A743" s="22"/>
    </row>
    <row r="744" spans="1:1" ht="14.25" customHeight="1" x14ac:dyDescent="0.35">
      <c r="A744" s="22"/>
    </row>
    <row r="745" spans="1:1" ht="14.25" customHeight="1" x14ac:dyDescent="0.35">
      <c r="A745" s="22"/>
    </row>
    <row r="746" spans="1:1" ht="14.25" customHeight="1" x14ac:dyDescent="0.35">
      <c r="A746" s="22"/>
    </row>
    <row r="747" spans="1:1" ht="14.25" customHeight="1" x14ac:dyDescent="0.35">
      <c r="A747" s="22"/>
    </row>
    <row r="748" spans="1:1" ht="14.25" customHeight="1" x14ac:dyDescent="0.35">
      <c r="A748" s="22"/>
    </row>
    <row r="749" spans="1:1" ht="14.25" customHeight="1" x14ac:dyDescent="0.35">
      <c r="A749" s="22"/>
    </row>
    <row r="750" spans="1:1" ht="14.25" customHeight="1" x14ac:dyDescent="0.35">
      <c r="A750" s="22"/>
    </row>
    <row r="751" spans="1:1" ht="14.25" customHeight="1" x14ac:dyDescent="0.35">
      <c r="A751" s="22"/>
    </row>
    <row r="752" spans="1:1" ht="14.25" customHeight="1" x14ac:dyDescent="0.35">
      <c r="A752" s="22"/>
    </row>
    <row r="753" spans="1:1" ht="14.25" customHeight="1" x14ac:dyDescent="0.35">
      <c r="A753" s="22"/>
    </row>
    <row r="754" spans="1:1" ht="14.25" customHeight="1" x14ac:dyDescent="0.35">
      <c r="A754" s="22"/>
    </row>
    <row r="755" spans="1:1" ht="14.25" customHeight="1" x14ac:dyDescent="0.35">
      <c r="A755" s="22"/>
    </row>
    <row r="756" spans="1:1" ht="14.25" customHeight="1" x14ac:dyDescent="0.35">
      <c r="A756" s="22"/>
    </row>
    <row r="757" spans="1:1" ht="14.25" customHeight="1" x14ac:dyDescent="0.35">
      <c r="A757" s="22"/>
    </row>
    <row r="758" spans="1:1" ht="14.25" customHeight="1" x14ac:dyDescent="0.35">
      <c r="A758" s="22"/>
    </row>
    <row r="759" spans="1:1" ht="14.25" customHeight="1" x14ac:dyDescent="0.35">
      <c r="A759" s="22"/>
    </row>
    <row r="760" spans="1:1" ht="14.25" customHeight="1" x14ac:dyDescent="0.35">
      <c r="A760" s="22"/>
    </row>
    <row r="761" spans="1:1" ht="14.25" customHeight="1" x14ac:dyDescent="0.35">
      <c r="A761" s="22"/>
    </row>
    <row r="762" spans="1:1" ht="14.25" customHeight="1" x14ac:dyDescent="0.35">
      <c r="A762" s="22"/>
    </row>
    <row r="763" spans="1:1" ht="14.25" customHeight="1" x14ac:dyDescent="0.35">
      <c r="A763" s="22"/>
    </row>
    <row r="764" spans="1:1" ht="14.25" customHeight="1" x14ac:dyDescent="0.35">
      <c r="A764" s="22"/>
    </row>
    <row r="765" spans="1:1" ht="14.25" customHeight="1" x14ac:dyDescent="0.35">
      <c r="A765" s="22"/>
    </row>
    <row r="766" spans="1:1" ht="14.25" customHeight="1" x14ac:dyDescent="0.35">
      <c r="A766" s="22"/>
    </row>
    <row r="767" spans="1:1" ht="14.25" customHeight="1" x14ac:dyDescent="0.35">
      <c r="A767" s="22"/>
    </row>
    <row r="768" spans="1:1" ht="14.25" customHeight="1" x14ac:dyDescent="0.35">
      <c r="A768" s="22"/>
    </row>
    <row r="769" spans="1:1" ht="14.25" customHeight="1" x14ac:dyDescent="0.35">
      <c r="A769" s="22"/>
    </row>
    <row r="770" spans="1:1" ht="14.25" customHeight="1" x14ac:dyDescent="0.35">
      <c r="A770" s="22"/>
    </row>
    <row r="771" spans="1:1" ht="14.25" customHeight="1" x14ac:dyDescent="0.35">
      <c r="A771" s="22"/>
    </row>
    <row r="772" spans="1:1" ht="14.25" customHeight="1" x14ac:dyDescent="0.35">
      <c r="A772" s="22"/>
    </row>
    <row r="773" spans="1:1" ht="14.25" customHeight="1" x14ac:dyDescent="0.35">
      <c r="A773" s="22"/>
    </row>
    <row r="774" spans="1:1" ht="14.25" customHeight="1" x14ac:dyDescent="0.35">
      <c r="A774" s="22"/>
    </row>
    <row r="775" spans="1:1" ht="14.25" customHeight="1" x14ac:dyDescent="0.35">
      <c r="A775" s="22"/>
    </row>
    <row r="776" spans="1:1" ht="14.25" customHeight="1" x14ac:dyDescent="0.35">
      <c r="A776" s="22"/>
    </row>
    <row r="777" spans="1:1" ht="14.25" customHeight="1" x14ac:dyDescent="0.35">
      <c r="A777" s="22"/>
    </row>
    <row r="778" spans="1:1" ht="14.25" customHeight="1" x14ac:dyDescent="0.35">
      <c r="A778" s="22"/>
    </row>
    <row r="779" spans="1:1" ht="14.25" customHeight="1" x14ac:dyDescent="0.35">
      <c r="A779" s="22"/>
    </row>
    <row r="780" spans="1:1" ht="14.25" customHeight="1" x14ac:dyDescent="0.35">
      <c r="A780" s="22"/>
    </row>
    <row r="781" spans="1:1" ht="14.25" customHeight="1" x14ac:dyDescent="0.35">
      <c r="A781" s="22"/>
    </row>
    <row r="782" spans="1:1" ht="14.25" customHeight="1" x14ac:dyDescent="0.35">
      <c r="A782" s="22"/>
    </row>
    <row r="783" spans="1:1" ht="14.25" customHeight="1" x14ac:dyDescent="0.35">
      <c r="A783" s="22"/>
    </row>
    <row r="784" spans="1:1" ht="14.25" customHeight="1" x14ac:dyDescent="0.35">
      <c r="A784" s="22"/>
    </row>
    <row r="785" spans="1:1" ht="14.25" customHeight="1" x14ac:dyDescent="0.35">
      <c r="A785" s="22"/>
    </row>
    <row r="786" spans="1:1" ht="14.25" customHeight="1" x14ac:dyDescent="0.35">
      <c r="A786" s="22"/>
    </row>
    <row r="787" spans="1:1" ht="14.25" customHeight="1" x14ac:dyDescent="0.35">
      <c r="A787" s="22"/>
    </row>
    <row r="788" spans="1:1" ht="14.25" customHeight="1" x14ac:dyDescent="0.35">
      <c r="A788" s="22"/>
    </row>
    <row r="789" spans="1:1" ht="14.25" customHeight="1" x14ac:dyDescent="0.35">
      <c r="A789" s="22"/>
    </row>
    <row r="790" spans="1:1" ht="14.25" customHeight="1" x14ac:dyDescent="0.35">
      <c r="A790" s="22"/>
    </row>
    <row r="791" spans="1:1" ht="14.25" customHeight="1" x14ac:dyDescent="0.35">
      <c r="A791" s="22"/>
    </row>
    <row r="792" spans="1:1" ht="14.25" customHeight="1" x14ac:dyDescent="0.35">
      <c r="A792" s="22"/>
    </row>
    <row r="793" spans="1:1" ht="14.25" customHeight="1" x14ac:dyDescent="0.35">
      <c r="A793" s="22"/>
    </row>
    <row r="794" spans="1:1" ht="14.25" customHeight="1" x14ac:dyDescent="0.35">
      <c r="A794" s="22"/>
    </row>
    <row r="795" spans="1:1" ht="14.25" customHeight="1" x14ac:dyDescent="0.35">
      <c r="A795" s="22"/>
    </row>
    <row r="796" spans="1:1" ht="14.25" customHeight="1" x14ac:dyDescent="0.35">
      <c r="A796" s="22"/>
    </row>
    <row r="797" spans="1:1" ht="14.25" customHeight="1" x14ac:dyDescent="0.35">
      <c r="A797" s="22"/>
    </row>
    <row r="798" spans="1:1" ht="14.25" customHeight="1" x14ac:dyDescent="0.35">
      <c r="A798" s="22"/>
    </row>
    <row r="799" spans="1:1" ht="14.25" customHeight="1" x14ac:dyDescent="0.35">
      <c r="A799" s="22"/>
    </row>
    <row r="800" spans="1:1" ht="14.25" customHeight="1" x14ac:dyDescent="0.35">
      <c r="A800" s="22"/>
    </row>
    <row r="801" spans="1:1" ht="14.25" customHeight="1" x14ac:dyDescent="0.35">
      <c r="A801" s="22"/>
    </row>
    <row r="802" spans="1:1" ht="14.25" customHeight="1" x14ac:dyDescent="0.35">
      <c r="A802" s="22"/>
    </row>
    <row r="803" spans="1:1" ht="14.25" customHeight="1" x14ac:dyDescent="0.35">
      <c r="A803" s="22"/>
    </row>
    <row r="804" spans="1:1" ht="14.25" customHeight="1" x14ac:dyDescent="0.35">
      <c r="A804" s="22"/>
    </row>
    <row r="805" spans="1:1" ht="14.25" customHeight="1" x14ac:dyDescent="0.35">
      <c r="A805" s="22"/>
    </row>
    <row r="806" spans="1:1" ht="14.25" customHeight="1" x14ac:dyDescent="0.35">
      <c r="A806" s="22"/>
    </row>
    <row r="807" spans="1:1" ht="14.25" customHeight="1" x14ac:dyDescent="0.35">
      <c r="A807" s="22"/>
    </row>
    <row r="808" spans="1:1" ht="14.25" customHeight="1" x14ac:dyDescent="0.35">
      <c r="A808" s="22"/>
    </row>
    <row r="809" spans="1:1" ht="14.25" customHeight="1" x14ac:dyDescent="0.35">
      <c r="A809" s="22"/>
    </row>
    <row r="810" spans="1:1" ht="14.25" customHeight="1" x14ac:dyDescent="0.35">
      <c r="A810" s="22"/>
    </row>
    <row r="811" spans="1:1" ht="14.25" customHeight="1" x14ac:dyDescent="0.35">
      <c r="A811" s="22"/>
    </row>
    <row r="812" spans="1:1" ht="14.25" customHeight="1" x14ac:dyDescent="0.35">
      <c r="A812" s="22"/>
    </row>
    <row r="813" spans="1:1" ht="14.25" customHeight="1" x14ac:dyDescent="0.35">
      <c r="A813" s="22"/>
    </row>
    <row r="814" spans="1:1" ht="14.25" customHeight="1" x14ac:dyDescent="0.35">
      <c r="A814" s="22"/>
    </row>
    <row r="815" spans="1:1" ht="14.25" customHeight="1" x14ac:dyDescent="0.35">
      <c r="A815" s="22"/>
    </row>
    <row r="816" spans="1:1" ht="14.25" customHeight="1" x14ac:dyDescent="0.35">
      <c r="A816" s="22"/>
    </row>
    <row r="817" spans="1:1" ht="14.25" customHeight="1" x14ac:dyDescent="0.35">
      <c r="A817" s="22"/>
    </row>
    <row r="818" spans="1:1" ht="14.25" customHeight="1" x14ac:dyDescent="0.35">
      <c r="A818" s="22"/>
    </row>
    <row r="819" spans="1:1" ht="14.25" customHeight="1" x14ac:dyDescent="0.35">
      <c r="A819" s="22"/>
    </row>
    <row r="820" spans="1:1" ht="14.25" customHeight="1" x14ac:dyDescent="0.35">
      <c r="A820" s="22"/>
    </row>
    <row r="821" spans="1:1" ht="14.25" customHeight="1" x14ac:dyDescent="0.35">
      <c r="A821" s="22"/>
    </row>
    <row r="822" spans="1:1" ht="14.25" customHeight="1" x14ac:dyDescent="0.35">
      <c r="A822" s="22"/>
    </row>
    <row r="823" spans="1:1" ht="14.25" customHeight="1" x14ac:dyDescent="0.35">
      <c r="A823" s="22"/>
    </row>
    <row r="824" spans="1:1" ht="14.25" customHeight="1" x14ac:dyDescent="0.35">
      <c r="A824" s="22"/>
    </row>
    <row r="825" spans="1:1" ht="14.25" customHeight="1" x14ac:dyDescent="0.35">
      <c r="A825" s="22"/>
    </row>
    <row r="826" spans="1:1" ht="14.25" customHeight="1" x14ac:dyDescent="0.35">
      <c r="A826" s="22"/>
    </row>
    <row r="827" spans="1:1" ht="14.25" customHeight="1" x14ac:dyDescent="0.35">
      <c r="A827" s="22"/>
    </row>
    <row r="828" spans="1:1" ht="14.25" customHeight="1" x14ac:dyDescent="0.35">
      <c r="A828" s="22"/>
    </row>
    <row r="829" spans="1:1" ht="14.25" customHeight="1" x14ac:dyDescent="0.35">
      <c r="A829" s="22"/>
    </row>
    <row r="830" spans="1:1" ht="14.25" customHeight="1" x14ac:dyDescent="0.35">
      <c r="A830" s="22"/>
    </row>
    <row r="831" spans="1:1" ht="14.25" customHeight="1" x14ac:dyDescent="0.35">
      <c r="A831" s="22"/>
    </row>
    <row r="832" spans="1:1" ht="14.25" customHeight="1" x14ac:dyDescent="0.35">
      <c r="A832" s="22"/>
    </row>
    <row r="833" spans="1:1" ht="14.25" customHeight="1" x14ac:dyDescent="0.35">
      <c r="A833" s="22"/>
    </row>
    <row r="834" spans="1:1" ht="14.25" customHeight="1" x14ac:dyDescent="0.35">
      <c r="A834" s="22"/>
    </row>
    <row r="835" spans="1:1" ht="14.25" customHeight="1" x14ac:dyDescent="0.35">
      <c r="A835" s="22"/>
    </row>
    <row r="836" spans="1:1" ht="14.25" customHeight="1" x14ac:dyDescent="0.35">
      <c r="A836" s="22"/>
    </row>
    <row r="837" spans="1:1" ht="14.25" customHeight="1" x14ac:dyDescent="0.35">
      <c r="A837" s="22"/>
    </row>
    <row r="838" spans="1:1" ht="14.25" customHeight="1" x14ac:dyDescent="0.35">
      <c r="A838" s="22"/>
    </row>
    <row r="839" spans="1:1" ht="14.25" customHeight="1" x14ac:dyDescent="0.35">
      <c r="A839" s="22"/>
    </row>
    <row r="840" spans="1:1" ht="14.25" customHeight="1" x14ac:dyDescent="0.35">
      <c r="A840" s="22"/>
    </row>
    <row r="841" spans="1:1" ht="14.25" customHeight="1" x14ac:dyDescent="0.35">
      <c r="A841" s="22"/>
    </row>
    <row r="842" spans="1:1" ht="14.25" customHeight="1" x14ac:dyDescent="0.35">
      <c r="A842" s="22"/>
    </row>
    <row r="843" spans="1:1" ht="14.25" customHeight="1" x14ac:dyDescent="0.35">
      <c r="A843" s="22"/>
    </row>
    <row r="844" spans="1:1" ht="14.25" customHeight="1" x14ac:dyDescent="0.35">
      <c r="A844" s="22"/>
    </row>
    <row r="845" spans="1:1" ht="14.25" customHeight="1" x14ac:dyDescent="0.35">
      <c r="A845" s="22"/>
    </row>
    <row r="846" spans="1:1" ht="14.25" customHeight="1" x14ac:dyDescent="0.35">
      <c r="A846" s="22"/>
    </row>
    <row r="847" spans="1:1" ht="14.25" customHeight="1" x14ac:dyDescent="0.35">
      <c r="A847" s="22"/>
    </row>
    <row r="848" spans="1:1" ht="14.25" customHeight="1" x14ac:dyDescent="0.35">
      <c r="A848" s="22"/>
    </row>
    <row r="849" spans="1:1" ht="14.25" customHeight="1" x14ac:dyDescent="0.35">
      <c r="A849" s="22"/>
    </row>
    <row r="850" spans="1:1" ht="14.25" customHeight="1" x14ac:dyDescent="0.35">
      <c r="A850" s="22"/>
    </row>
    <row r="851" spans="1:1" ht="14.25" customHeight="1" x14ac:dyDescent="0.35">
      <c r="A851" s="22"/>
    </row>
    <row r="852" spans="1:1" ht="14.25" customHeight="1" x14ac:dyDescent="0.35">
      <c r="A852" s="22"/>
    </row>
    <row r="853" spans="1:1" ht="14.25" customHeight="1" x14ac:dyDescent="0.35">
      <c r="A853" s="22"/>
    </row>
    <row r="854" spans="1:1" ht="14.25" customHeight="1" x14ac:dyDescent="0.35">
      <c r="A854" s="22"/>
    </row>
    <row r="855" spans="1:1" ht="14.25" customHeight="1" x14ac:dyDescent="0.35">
      <c r="A855" s="22"/>
    </row>
    <row r="856" spans="1:1" ht="14.25" customHeight="1" x14ac:dyDescent="0.35">
      <c r="A856" s="22"/>
    </row>
    <row r="857" spans="1:1" ht="14.25" customHeight="1" x14ac:dyDescent="0.35">
      <c r="A857" s="22"/>
    </row>
    <row r="858" spans="1:1" ht="14.25" customHeight="1" x14ac:dyDescent="0.35">
      <c r="A858" s="22"/>
    </row>
    <row r="859" spans="1:1" ht="14.25" customHeight="1" x14ac:dyDescent="0.35">
      <c r="A859" s="22"/>
    </row>
    <row r="860" spans="1:1" ht="14.25" customHeight="1" x14ac:dyDescent="0.35">
      <c r="A860" s="22"/>
    </row>
    <row r="861" spans="1:1" ht="14.25" customHeight="1" x14ac:dyDescent="0.35">
      <c r="A861" s="22"/>
    </row>
    <row r="862" spans="1:1" ht="14.25" customHeight="1" x14ac:dyDescent="0.35">
      <c r="A862" s="22"/>
    </row>
    <row r="863" spans="1:1" ht="14.25" customHeight="1" x14ac:dyDescent="0.35">
      <c r="A863" s="22"/>
    </row>
    <row r="864" spans="1:1" ht="14.25" customHeight="1" x14ac:dyDescent="0.35">
      <c r="A864" s="22"/>
    </row>
    <row r="865" spans="1:1" ht="14.25" customHeight="1" x14ac:dyDescent="0.35">
      <c r="A865" s="22"/>
    </row>
    <row r="866" spans="1:1" ht="14.25" customHeight="1" x14ac:dyDescent="0.35">
      <c r="A866" s="22"/>
    </row>
    <row r="867" spans="1:1" ht="14.25" customHeight="1" x14ac:dyDescent="0.35">
      <c r="A867" s="22"/>
    </row>
    <row r="868" spans="1:1" ht="14.25" customHeight="1" x14ac:dyDescent="0.35">
      <c r="A868" s="22"/>
    </row>
    <row r="869" spans="1:1" ht="14.25" customHeight="1" x14ac:dyDescent="0.35">
      <c r="A869" s="22"/>
    </row>
    <row r="870" spans="1:1" ht="14.25" customHeight="1" x14ac:dyDescent="0.35">
      <c r="A870" s="22"/>
    </row>
    <row r="871" spans="1:1" ht="14.25" customHeight="1" x14ac:dyDescent="0.35">
      <c r="A871" s="22"/>
    </row>
    <row r="872" spans="1:1" ht="14.25" customHeight="1" x14ac:dyDescent="0.35">
      <c r="A872" s="22"/>
    </row>
    <row r="873" spans="1:1" ht="14.25" customHeight="1" x14ac:dyDescent="0.35">
      <c r="A873" s="22"/>
    </row>
    <row r="874" spans="1:1" ht="14.25" customHeight="1" x14ac:dyDescent="0.35">
      <c r="A874" s="22"/>
    </row>
    <row r="875" spans="1:1" ht="14.25" customHeight="1" x14ac:dyDescent="0.35">
      <c r="A875" s="22"/>
    </row>
    <row r="876" spans="1:1" ht="14.25" customHeight="1" x14ac:dyDescent="0.35">
      <c r="A876" s="22"/>
    </row>
    <row r="877" spans="1:1" ht="14.25" customHeight="1" x14ac:dyDescent="0.35">
      <c r="A877" s="22"/>
    </row>
    <row r="878" spans="1:1" ht="14.25" customHeight="1" x14ac:dyDescent="0.35">
      <c r="A878" s="22"/>
    </row>
    <row r="879" spans="1:1" ht="14.25" customHeight="1" x14ac:dyDescent="0.35">
      <c r="A879" s="22"/>
    </row>
    <row r="880" spans="1:1" ht="14.25" customHeight="1" x14ac:dyDescent="0.35">
      <c r="A880" s="22"/>
    </row>
    <row r="881" spans="1:1" ht="14.25" customHeight="1" x14ac:dyDescent="0.35">
      <c r="A881" s="22"/>
    </row>
    <row r="882" spans="1:1" ht="14.25" customHeight="1" x14ac:dyDescent="0.35">
      <c r="A882" s="22"/>
    </row>
    <row r="883" spans="1:1" ht="14.25" customHeight="1" x14ac:dyDescent="0.35">
      <c r="A883" s="22"/>
    </row>
    <row r="884" spans="1:1" ht="14.25" customHeight="1" x14ac:dyDescent="0.35">
      <c r="A884" s="22"/>
    </row>
    <row r="885" spans="1:1" ht="14.25" customHeight="1" x14ac:dyDescent="0.35">
      <c r="A885" s="22"/>
    </row>
    <row r="886" spans="1:1" ht="14.25" customHeight="1" x14ac:dyDescent="0.35">
      <c r="A886" s="22"/>
    </row>
    <row r="887" spans="1:1" ht="14.25" customHeight="1" x14ac:dyDescent="0.35">
      <c r="A887" s="22"/>
    </row>
    <row r="888" spans="1:1" ht="14.25" customHeight="1" x14ac:dyDescent="0.35">
      <c r="A888" s="22"/>
    </row>
    <row r="889" spans="1:1" ht="14.25" customHeight="1" x14ac:dyDescent="0.35">
      <c r="A889" s="22"/>
    </row>
    <row r="890" spans="1:1" ht="14.25" customHeight="1" x14ac:dyDescent="0.35">
      <c r="A890" s="22"/>
    </row>
    <row r="891" spans="1:1" ht="14.25" customHeight="1" x14ac:dyDescent="0.35">
      <c r="A891" s="22"/>
    </row>
    <row r="892" spans="1:1" ht="14.25" customHeight="1" x14ac:dyDescent="0.35">
      <c r="A892" s="22"/>
    </row>
    <row r="893" spans="1:1" ht="14.25" customHeight="1" x14ac:dyDescent="0.35">
      <c r="A893" s="22"/>
    </row>
    <row r="894" spans="1:1" ht="14.25" customHeight="1" x14ac:dyDescent="0.35">
      <c r="A894" s="22"/>
    </row>
    <row r="895" spans="1:1" ht="14.25" customHeight="1" x14ac:dyDescent="0.35">
      <c r="A895" s="22"/>
    </row>
    <row r="896" spans="1:1" ht="14.25" customHeight="1" x14ac:dyDescent="0.35">
      <c r="A896" s="22"/>
    </row>
    <row r="897" spans="1:1" ht="14.25" customHeight="1" x14ac:dyDescent="0.35">
      <c r="A897" s="22"/>
    </row>
    <row r="898" spans="1:1" ht="14.25" customHeight="1" x14ac:dyDescent="0.35">
      <c r="A898" s="22"/>
    </row>
    <row r="899" spans="1:1" ht="14.25" customHeight="1" x14ac:dyDescent="0.35">
      <c r="A899" s="22"/>
    </row>
    <row r="900" spans="1:1" ht="14.25" customHeight="1" x14ac:dyDescent="0.35">
      <c r="A900" s="22"/>
    </row>
    <row r="901" spans="1:1" ht="14.25" customHeight="1" x14ac:dyDescent="0.35">
      <c r="A901" s="22"/>
    </row>
    <row r="902" spans="1:1" ht="14.25" customHeight="1" x14ac:dyDescent="0.35">
      <c r="A902" s="22"/>
    </row>
    <row r="903" spans="1:1" ht="14.25" customHeight="1" x14ac:dyDescent="0.35">
      <c r="A903" s="22"/>
    </row>
    <row r="904" spans="1:1" ht="14.25" customHeight="1" x14ac:dyDescent="0.35">
      <c r="A904" s="22"/>
    </row>
    <row r="905" spans="1:1" ht="14.25" customHeight="1" x14ac:dyDescent="0.35">
      <c r="A905" s="22"/>
    </row>
    <row r="906" spans="1:1" ht="14.25" customHeight="1" x14ac:dyDescent="0.35">
      <c r="A906" s="22"/>
    </row>
    <row r="907" spans="1:1" ht="14.25" customHeight="1" x14ac:dyDescent="0.35">
      <c r="A907" s="22"/>
    </row>
    <row r="908" spans="1:1" ht="14.25" customHeight="1" x14ac:dyDescent="0.35">
      <c r="A908" s="22"/>
    </row>
    <row r="909" spans="1:1" ht="14.25" customHeight="1" x14ac:dyDescent="0.35">
      <c r="A909" s="22"/>
    </row>
    <row r="910" spans="1:1" ht="14.25" customHeight="1" x14ac:dyDescent="0.35">
      <c r="A910" s="22"/>
    </row>
    <row r="911" spans="1:1" ht="14.25" customHeight="1" x14ac:dyDescent="0.35">
      <c r="A911" s="22"/>
    </row>
    <row r="912" spans="1:1" ht="14.25" customHeight="1" x14ac:dyDescent="0.35">
      <c r="A912" s="22"/>
    </row>
    <row r="913" spans="1:1" ht="14.25" customHeight="1" x14ac:dyDescent="0.35">
      <c r="A913" s="22"/>
    </row>
    <row r="914" spans="1:1" ht="14.25" customHeight="1" x14ac:dyDescent="0.35">
      <c r="A914" s="22"/>
    </row>
    <row r="915" spans="1:1" ht="14.25" customHeight="1" x14ac:dyDescent="0.35">
      <c r="A915" s="22"/>
    </row>
    <row r="916" spans="1:1" ht="14.25" customHeight="1" x14ac:dyDescent="0.35">
      <c r="A916" s="22"/>
    </row>
    <row r="917" spans="1:1" ht="14.25" customHeight="1" x14ac:dyDescent="0.35">
      <c r="A917" s="22"/>
    </row>
    <row r="918" spans="1:1" ht="14.25" customHeight="1" x14ac:dyDescent="0.35">
      <c r="A918" s="22"/>
    </row>
    <row r="919" spans="1:1" ht="14.25" customHeight="1" x14ac:dyDescent="0.35">
      <c r="A919" s="22"/>
    </row>
    <row r="920" spans="1:1" ht="14.25" customHeight="1" x14ac:dyDescent="0.35">
      <c r="A920" s="22"/>
    </row>
    <row r="921" spans="1:1" ht="14.25" customHeight="1" x14ac:dyDescent="0.35">
      <c r="A921" s="22"/>
    </row>
    <row r="922" spans="1:1" ht="14.25" customHeight="1" x14ac:dyDescent="0.35">
      <c r="A922" s="22"/>
    </row>
    <row r="923" spans="1:1" ht="14.25" customHeight="1" x14ac:dyDescent="0.35">
      <c r="A923" s="22"/>
    </row>
    <row r="924" spans="1:1" ht="14.25" customHeight="1" x14ac:dyDescent="0.35">
      <c r="A924" s="22"/>
    </row>
    <row r="925" spans="1:1" ht="14.25" customHeight="1" x14ac:dyDescent="0.35">
      <c r="A925" s="22"/>
    </row>
    <row r="926" spans="1:1" ht="14.25" customHeight="1" x14ac:dyDescent="0.35">
      <c r="A926" s="22"/>
    </row>
    <row r="927" spans="1:1" ht="14.25" customHeight="1" x14ac:dyDescent="0.35">
      <c r="A927" s="22"/>
    </row>
    <row r="928" spans="1:1" ht="14.25" customHeight="1" x14ac:dyDescent="0.35">
      <c r="A928" s="22"/>
    </row>
    <row r="929" spans="1:1" ht="14.25" customHeight="1" x14ac:dyDescent="0.35">
      <c r="A929" s="22"/>
    </row>
    <row r="930" spans="1:1" ht="14.25" customHeight="1" x14ac:dyDescent="0.35">
      <c r="A930" s="22"/>
    </row>
    <row r="931" spans="1:1" ht="14.25" customHeight="1" x14ac:dyDescent="0.35">
      <c r="A931" s="22"/>
    </row>
    <row r="932" spans="1:1" ht="14.25" customHeight="1" x14ac:dyDescent="0.35">
      <c r="A932" s="22"/>
    </row>
    <row r="933" spans="1:1" ht="14.25" customHeight="1" x14ac:dyDescent="0.35">
      <c r="A933" s="22"/>
    </row>
    <row r="934" spans="1:1" ht="14.25" customHeight="1" x14ac:dyDescent="0.35">
      <c r="A934" s="22"/>
    </row>
    <row r="935" spans="1:1" ht="14.25" customHeight="1" x14ac:dyDescent="0.35">
      <c r="A935" s="22"/>
    </row>
    <row r="936" spans="1:1" ht="14.25" customHeight="1" x14ac:dyDescent="0.35">
      <c r="A936" s="22"/>
    </row>
    <row r="937" spans="1:1" ht="14.25" customHeight="1" x14ac:dyDescent="0.35">
      <c r="A937" s="22"/>
    </row>
    <row r="938" spans="1:1" ht="14.25" customHeight="1" x14ac:dyDescent="0.35">
      <c r="A938" s="22"/>
    </row>
    <row r="939" spans="1:1" ht="14.25" customHeight="1" x14ac:dyDescent="0.35">
      <c r="A939" s="22"/>
    </row>
    <row r="940" spans="1:1" ht="14.25" customHeight="1" x14ac:dyDescent="0.35">
      <c r="A940" s="22"/>
    </row>
    <row r="941" spans="1:1" ht="14.25" customHeight="1" x14ac:dyDescent="0.35">
      <c r="A941" s="22"/>
    </row>
    <row r="942" spans="1:1" ht="14.25" customHeight="1" x14ac:dyDescent="0.35">
      <c r="A942" s="22"/>
    </row>
    <row r="943" spans="1:1" ht="14.25" customHeight="1" x14ac:dyDescent="0.35">
      <c r="A943" s="22"/>
    </row>
    <row r="944" spans="1:1" ht="14.25" customHeight="1" x14ac:dyDescent="0.35">
      <c r="A944" s="22"/>
    </row>
    <row r="945" spans="1:1" ht="14.25" customHeight="1" x14ac:dyDescent="0.35">
      <c r="A945" s="22"/>
    </row>
    <row r="946" spans="1:1" ht="14.25" customHeight="1" x14ac:dyDescent="0.35">
      <c r="A946" s="22"/>
    </row>
    <row r="947" spans="1:1" ht="14.25" customHeight="1" x14ac:dyDescent="0.35">
      <c r="A947" s="22"/>
    </row>
    <row r="948" spans="1:1" ht="14.25" customHeight="1" x14ac:dyDescent="0.35">
      <c r="A948" s="22"/>
    </row>
    <row r="949" spans="1:1" ht="14.25" customHeight="1" x14ac:dyDescent="0.35">
      <c r="A949" s="22"/>
    </row>
    <row r="950" spans="1:1" ht="14.25" customHeight="1" x14ac:dyDescent="0.35">
      <c r="A950" s="22"/>
    </row>
    <row r="951" spans="1:1" ht="14.25" customHeight="1" x14ac:dyDescent="0.35">
      <c r="A951" s="22"/>
    </row>
    <row r="952" spans="1:1" ht="14.25" customHeight="1" x14ac:dyDescent="0.35">
      <c r="A952" s="22"/>
    </row>
    <row r="953" spans="1:1" ht="14.25" customHeight="1" x14ac:dyDescent="0.35">
      <c r="A953" s="22"/>
    </row>
    <row r="954" spans="1:1" ht="14.25" customHeight="1" x14ac:dyDescent="0.35">
      <c r="A954" s="22"/>
    </row>
    <row r="955" spans="1:1" ht="14.25" customHeight="1" x14ac:dyDescent="0.35">
      <c r="A955" s="22"/>
    </row>
    <row r="956" spans="1:1" ht="14.25" customHeight="1" x14ac:dyDescent="0.35">
      <c r="A956" s="22"/>
    </row>
    <row r="957" spans="1:1" ht="14.25" customHeight="1" x14ac:dyDescent="0.35">
      <c r="A957" s="22"/>
    </row>
    <row r="958" spans="1:1" ht="14.25" customHeight="1" x14ac:dyDescent="0.35">
      <c r="A958" s="22"/>
    </row>
    <row r="959" spans="1:1" ht="14.25" customHeight="1" x14ac:dyDescent="0.35">
      <c r="A959" s="22"/>
    </row>
    <row r="960" spans="1:1" ht="14.25" customHeight="1" x14ac:dyDescent="0.35">
      <c r="A960" s="22"/>
    </row>
    <row r="961" spans="1:1" ht="14.25" customHeight="1" x14ac:dyDescent="0.35">
      <c r="A961" s="22"/>
    </row>
    <row r="962" spans="1:1" ht="14.25" customHeight="1" x14ac:dyDescent="0.35">
      <c r="A962" s="22"/>
    </row>
    <row r="963" spans="1:1" ht="14.25" customHeight="1" x14ac:dyDescent="0.35">
      <c r="A963" s="22"/>
    </row>
    <row r="964" spans="1:1" ht="14.25" customHeight="1" x14ac:dyDescent="0.35">
      <c r="A964" s="22"/>
    </row>
    <row r="965" spans="1:1" ht="14.25" customHeight="1" x14ac:dyDescent="0.35">
      <c r="A965" s="22"/>
    </row>
    <row r="966" spans="1:1" ht="14.25" customHeight="1" x14ac:dyDescent="0.35">
      <c r="A966" s="22"/>
    </row>
    <row r="967" spans="1:1" ht="14.25" customHeight="1" x14ac:dyDescent="0.35">
      <c r="A967" s="22"/>
    </row>
    <row r="968" spans="1:1" ht="14.25" customHeight="1" x14ac:dyDescent="0.35">
      <c r="A968" s="22"/>
    </row>
    <row r="969" spans="1:1" ht="14.25" customHeight="1" x14ac:dyDescent="0.35">
      <c r="A969" s="22"/>
    </row>
    <row r="970" spans="1:1" ht="14.25" customHeight="1" x14ac:dyDescent="0.35">
      <c r="A970" s="22"/>
    </row>
    <row r="971" spans="1:1" ht="14.25" customHeight="1" x14ac:dyDescent="0.35">
      <c r="A971" s="22"/>
    </row>
    <row r="972" spans="1:1" ht="14.25" customHeight="1" x14ac:dyDescent="0.35">
      <c r="A972" s="22"/>
    </row>
    <row r="973" spans="1:1" ht="14.25" customHeight="1" x14ac:dyDescent="0.35">
      <c r="A973" s="22"/>
    </row>
    <row r="974" spans="1:1" ht="14.25" customHeight="1" x14ac:dyDescent="0.35">
      <c r="A974" s="22"/>
    </row>
    <row r="975" spans="1:1" ht="14.25" customHeight="1" x14ac:dyDescent="0.35">
      <c r="A975" s="22"/>
    </row>
    <row r="976" spans="1:1" ht="14.25" customHeight="1" x14ac:dyDescent="0.35">
      <c r="A976" s="22"/>
    </row>
    <row r="977" spans="1:1" ht="14.25" customHeight="1" x14ac:dyDescent="0.35">
      <c r="A977" s="22"/>
    </row>
    <row r="978" spans="1:1" ht="14.25" customHeight="1" x14ac:dyDescent="0.35">
      <c r="A978" s="22"/>
    </row>
    <row r="979" spans="1:1" ht="14.25" customHeight="1" x14ac:dyDescent="0.35">
      <c r="A979" s="22"/>
    </row>
    <row r="980" spans="1:1" ht="14.25" customHeight="1" x14ac:dyDescent="0.35">
      <c r="A980" s="22"/>
    </row>
    <row r="981" spans="1:1" ht="14.25" customHeight="1" x14ac:dyDescent="0.35">
      <c r="A981" s="22"/>
    </row>
    <row r="982" spans="1:1" ht="14.25" customHeight="1" x14ac:dyDescent="0.35">
      <c r="A982" s="22"/>
    </row>
    <row r="983" spans="1:1" ht="14.25" customHeight="1" x14ac:dyDescent="0.35">
      <c r="A983" s="22"/>
    </row>
    <row r="984" spans="1:1" ht="14.25" customHeight="1" x14ac:dyDescent="0.35">
      <c r="A984" s="22"/>
    </row>
    <row r="985" spans="1:1" ht="14.25" customHeight="1" x14ac:dyDescent="0.35">
      <c r="A985" s="22"/>
    </row>
    <row r="986" spans="1:1" ht="14.25" customHeight="1" x14ac:dyDescent="0.35">
      <c r="A986" s="22"/>
    </row>
    <row r="987" spans="1:1" ht="14.25" customHeight="1" x14ac:dyDescent="0.35">
      <c r="A987" s="22"/>
    </row>
    <row r="988" spans="1:1" ht="14.25" customHeight="1" x14ac:dyDescent="0.35">
      <c r="A988" s="22"/>
    </row>
    <row r="989" spans="1:1" ht="14.25" customHeight="1" x14ac:dyDescent="0.35">
      <c r="A989" s="22"/>
    </row>
    <row r="990" spans="1:1" ht="14.25" customHeight="1" x14ac:dyDescent="0.35">
      <c r="A990" s="22"/>
    </row>
    <row r="991" spans="1:1" ht="14.25" customHeight="1" x14ac:dyDescent="0.35">
      <c r="A991" s="22"/>
    </row>
    <row r="992" spans="1:1" ht="14.25" customHeight="1" x14ac:dyDescent="0.35">
      <c r="A992" s="22"/>
    </row>
    <row r="993" spans="1:1" ht="14.25" customHeight="1" x14ac:dyDescent="0.35">
      <c r="A993" s="22"/>
    </row>
    <row r="994" spans="1:1" ht="14.25" customHeight="1" x14ac:dyDescent="0.35">
      <c r="A994" s="22"/>
    </row>
    <row r="995" spans="1:1" ht="14.25" customHeight="1" x14ac:dyDescent="0.35">
      <c r="A995" s="22"/>
    </row>
    <row r="996" spans="1:1" ht="14.25" customHeight="1" x14ac:dyDescent="0.35">
      <c r="A996" s="22"/>
    </row>
    <row r="997" spans="1:1" ht="14.25" customHeight="1" x14ac:dyDescent="0.35">
      <c r="A997" s="22"/>
    </row>
    <row r="998" spans="1:1" ht="14.25" customHeight="1" x14ac:dyDescent="0.35">
      <c r="A998" s="22"/>
    </row>
    <row r="999" spans="1:1" ht="14.25" customHeight="1" x14ac:dyDescent="0.35">
      <c r="A999" s="22"/>
    </row>
    <row r="1000" spans="1:1" ht="14.25" customHeight="1" x14ac:dyDescent="0.35">
      <c r="A1000" s="22"/>
    </row>
  </sheetData>
  <mergeCells count="10">
    <mergeCell ref="BA6:BD6"/>
    <mergeCell ref="BH6:BK6"/>
    <mergeCell ref="BO6:BR6"/>
    <mergeCell ref="A6:A27"/>
    <mergeCell ref="K6:N6"/>
    <mergeCell ref="R6:U6"/>
    <mergeCell ref="Y6:AB6"/>
    <mergeCell ref="AF6:AI6"/>
    <mergeCell ref="AM6:AP6"/>
    <mergeCell ref="AT6:AW6"/>
  </mergeCells>
  <conditionalFormatting sqref="E6:H7 D6:D17">
    <cfRule type="expression" dxfId="20" priority="1">
      <formula>#REF!="Lumpsum"</formula>
    </cfRule>
    <cfRule type="expression" dxfId="19" priority="2">
      <formula>#REF!="Per Unit"</formula>
    </cfRule>
  </conditionalFormatting>
  <pageMargins left="0.7" right="0.7" top="0.75" bottom="0.75" header="0" footer="0"/>
  <pageSetup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AE2D5"/>
  </sheetPr>
  <dimension ref="A1:AA1000"/>
  <sheetViews>
    <sheetView showGridLines="0" workbookViewId="0"/>
  </sheetViews>
  <sheetFormatPr defaultColWidth="12.6328125" defaultRowHeight="15" customHeight="1" x14ac:dyDescent="0.35"/>
  <cols>
    <col min="1" max="1" width="25.6328125" customWidth="1"/>
    <col min="2" max="2" width="8.6328125" customWidth="1"/>
    <col min="3" max="3" width="25.36328125" customWidth="1"/>
    <col min="4" max="4" width="13.36328125" customWidth="1"/>
    <col min="5" max="5" width="13.6328125" customWidth="1"/>
    <col min="6" max="11" width="13.36328125" customWidth="1"/>
    <col min="12" max="12" width="7.6328125" customWidth="1"/>
    <col min="13" max="13" width="24.453125" customWidth="1"/>
    <col min="14" max="16" width="13.36328125" customWidth="1"/>
    <col min="17" max="17" width="8.90625" customWidth="1"/>
    <col min="18" max="18" width="27.6328125" customWidth="1"/>
    <col min="19" max="19" width="13.36328125" customWidth="1"/>
    <col min="20" max="20" width="8.90625" customWidth="1"/>
    <col min="21" max="21" width="34.90625" customWidth="1"/>
    <col min="22" max="27" width="13.36328125" customWidth="1"/>
  </cols>
  <sheetData>
    <row r="1" spans="1:27" ht="48.75" customHeight="1" x14ac:dyDescent="0.35">
      <c r="A1" s="282"/>
      <c r="B1" s="283"/>
      <c r="C1" s="284" t="s">
        <v>30</v>
      </c>
      <c r="D1" s="283"/>
      <c r="E1" s="283"/>
      <c r="F1" s="283"/>
      <c r="G1" s="283"/>
      <c r="H1" s="283"/>
      <c r="I1" s="283"/>
      <c r="J1" s="283"/>
      <c r="K1" s="283"/>
      <c r="L1" s="283"/>
      <c r="M1" s="283"/>
      <c r="N1" s="285"/>
      <c r="O1" s="283"/>
      <c r="P1" s="283"/>
      <c r="Q1" s="283"/>
      <c r="R1" s="283"/>
      <c r="S1" s="285"/>
      <c r="T1" s="283"/>
      <c r="U1" s="283"/>
      <c r="V1" s="283"/>
      <c r="W1" s="283"/>
      <c r="X1" s="283"/>
      <c r="Y1" s="283"/>
      <c r="Z1" s="283"/>
      <c r="AA1" s="283"/>
    </row>
    <row r="2" spans="1:27" ht="14.25" customHeight="1" x14ac:dyDescent="0.35">
      <c r="A2" s="282"/>
      <c r="N2" s="94"/>
      <c r="S2" s="94"/>
    </row>
    <row r="3" spans="1:27" ht="14.25" customHeight="1" x14ac:dyDescent="0.4">
      <c r="A3" s="282"/>
      <c r="C3" s="77"/>
      <c r="N3" s="94"/>
      <c r="S3" s="94"/>
    </row>
    <row r="4" spans="1:27" ht="14.25" customHeight="1" x14ac:dyDescent="0.35">
      <c r="A4" s="286"/>
      <c r="N4" s="94"/>
      <c r="S4" s="94"/>
    </row>
    <row r="5" spans="1:27" ht="15" customHeight="1" x14ac:dyDescent="0.5">
      <c r="A5" s="286" t="s">
        <v>51</v>
      </c>
      <c r="B5" s="287"/>
      <c r="C5" s="417" t="s">
        <v>77</v>
      </c>
      <c r="D5" s="351"/>
      <c r="E5" s="351"/>
      <c r="F5" s="351"/>
      <c r="G5" s="351"/>
      <c r="H5" s="351"/>
      <c r="I5" s="352"/>
      <c r="J5" s="419">
        <f>K23</f>
        <v>0</v>
      </c>
      <c r="K5" s="352"/>
      <c r="L5" s="287"/>
      <c r="M5" s="417" t="s">
        <v>78</v>
      </c>
      <c r="N5" s="352"/>
      <c r="O5" s="419">
        <f>P23</f>
        <v>0</v>
      </c>
      <c r="P5" s="352"/>
      <c r="Q5" s="287"/>
      <c r="R5" s="420" t="s">
        <v>79</v>
      </c>
      <c r="S5" s="421">
        <f>S23</f>
        <v>0</v>
      </c>
      <c r="T5" s="287"/>
      <c r="U5" s="417" t="s">
        <v>80</v>
      </c>
      <c r="V5" s="351"/>
      <c r="W5" s="351"/>
      <c r="X5" s="351"/>
      <c r="Y5" s="352"/>
      <c r="Z5" s="419">
        <f>AA23</f>
        <v>0</v>
      </c>
      <c r="AA5" s="352"/>
    </row>
    <row r="6" spans="1:27" ht="15" customHeight="1" x14ac:dyDescent="0.5">
      <c r="A6" s="418" t="s">
        <v>283</v>
      </c>
      <c r="B6" s="287"/>
      <c r="C6" s="353"/>
      <c r="D6" s="354"/>
      <c r="E6" s="354"/>
      <c r="F6" s="354"/>
      <c r="G6" s="354"/>
      <c r="H6" s="354"/>
      <c r="I6" s="355"/>
      <c r="J6" s="353"/>
      <c r="K6" s="355"/>
      <c r="L6" s="287"/>
      <c r="M6" s="353"/>
      <c r="N6" s="355"/>
      <c r="O6" s="353"/>
      <c r="P6" s="355"/>
      <c r="Q6" s="287"/>
      <c r="R6" s="362"/>
      <c r="S6" s="362"/>
      <c r="T6" s="287"/>
      <c r="U6" s="353"/>
      <c r="V6" s="354"/>
      <c r="W6" s="354"/>
      <c r="X6" s="354"/>
      <c r="Y6" s="355"/>
      <c r="Z6" s="353"/>
      <c r="AA6" s="355"/>
    </row>
    <row r="7" spans="1:27" ht="14.25" customHeight="1" x14ac:dyDescent="0.35">
      <c r="A7" s="361"/>
      <c r="C7" s="288" t="s">
        <v>105</v>
      </c>
      <c r="D7" s="288" t="s">
        <v>284</v>
      </c>
      <c r="E7" s="288" t="s">
        <v>285</v>
      </c>
      <c r="F7" s="288" t="s">
        <v>286</v>
      </c>
      <c r="G7" s="288" t="s">
        <v>287</v>
      </c>
      <c r="H7" s="288" t="s">
        <v>288</v>
      </c>
      <c r="I7" s="288" t="s">
        <v>289</v>
      </c>
      <c r="J7" s="288" t="s">
        <v>290</v>
      </c>
      <c r="K7" s="288" t="s">
        <v>291</v>
      </c>
      <c r="M7" s="288" t="s">
        <v>292</v>
      </c>
      <c r="N7" s="289" t="s">
        <v>293</v>
      </c>
      <c r="O7" s="288" t="s">
        <v>294</v>
      </c>
      <c r="P7" s="288" t="s">
        <v>291</v>
      </c>
      <c r="R7" s="288" t="s">
        <v>295</v>
      </c>
      <c r="S7" s="289" t="s">
        <v>104</v>
      </c>
      <c r="U7" s="288" t="s">
        <v>105</v>
      </c>
      <c r="V7" s="288" t="s">
        <v>284</v>
      </c>
      <c r="W7" s="288" t="s">
        <v>286</v>
      </c>
      <c r="X7" s="288" t="s">
        <v>287</v>
      </c>
      <c r="Y7" s="288" t="s">
        <v>289</v>
      </c>
      <c r="Z7" s="288" t="s">
        <v>290</v>
      </c>
      <c r="AA7" s="288" t="s">
        <v>291</v>
      </c>
    </row>
    <row r="8" spans="1:27" ht="14.25" customHeight="1" x14ac:dyDescent="0.35">
      <c r="A8" s="361"/>
      <c r="C8" s="269" t="s">
        <v>296</v>
      </c>
      <c r="D8" s="166"/>
      <c r="E8" s="93"/>
      <c r="F8" s="93"/>
      <c r="G8" s="290"/>
      <c r="H8" s="290"/>
      <c r="I8" s="291" t="str">
        <f t="shared" ref="I8:I22" si="0">IF(D8="","",F8*(G8+H8))</f>
        <v/>
      </c>
      <c r="J8" s="292"/>
      <c r="K8" s="292" t="str">
        <f t="shared" ref="K8:K22" si="1">IF(D8="","",IF(D8="Per Unit",I8,J8))</f>
        <v/>
      </c>
      <c r="M8" s="10" t="s">
        <v>297</v>
      </c>
      <c r="N8" s="293"/>
      <c r="O8" s="166"/>
      <c r="P8" s="94">
        <f t="shared" ref="P8:P22" si="2">N8*O8</f>
        <v>0</v>
      </c>
      <c r="R8" s="10" t="s">
        <v>298</v>
      </c>
      <c r="S8" s="94"/>
      <c r="U8" s="10" t="s">
        <v>77</v>
      </c>
      <c r="V8" s="166"/>
      <c r="W8" s="93"/>
      <c r="X8" s="93"/>
      <c r="Y8" s="93">
        <f t="shared" ref="Y8:Y22" si="3">W8*X8</f>
        <v>0</v>
      </c>
      <c r="Z8" s="93"/>
      <c r="AA8" s="93">
        <f t="shared" ref="AA8:AA22" si="4">IF(V8="Per Unit",Y8,Z8)</f>
        <v>0</v>
      </c>
    </row>
    <row r="9" spans="1:27" ht="14.25" customHeight="1" x14ac:dyDescent="0.35">
      <c r="A9" s="361"/>
      <c r="C9" s="269" t="s">
        <v>299</v>
      </c>
      <c r="D9" s="166"/>
      <c r="E9" s="93"/>
      <c r="F9" s="93"/>
      <c r="G9" s="290"/>
      <c r="H9" s="290"/>
      <c r="I9" s="291" t="str">
        <f t="shared" si="0"/>
        <v/>
      </c>
      <c r="J9" s="292"/>
      <c r="K9" s="292" t="str">
        <f t="shared" si="1"/>
        <v/>
      </c>
      <c r="M9" s="10" t="s">
        <v>300</v>
      </c>
      <c r="N9" s="293"/>
      <c r="O9" s="166"/>
      <c r="P9" s="94">
        <f t="shared" si="2"/>
        <v>0</v>
      </c>
      <c r="R9" s="10" t="s">
        <v>301</v>
      </c>
      <c r="S9" s="94"/>
      <c r="U9" s="10" t="s">
        <v>78</v>
      </c>
      <c r="V9" s="166"/>
      <c r="W9" s="93"/>
      <c r="X9" s="93"/>
      <c r="Y9" s="93">
        <f t="shared" si="3"/>
        <v>0</v>
      </c>
      <c r="Z9" s="93"/>
      <c r="AA9" s="93">
        <f t="shared" si="4"/>
        <v>0</v>
      </c>
    </row>
    <row r="10" spans="1:27" ht="14.25" customHeight="1" x14ac:dyDescent="0.35">
      <c r="A10" s="361"/>
      <c r="C10" s="269" t="s">
        <v>302</v>
      </c>
      <c r="D10" s="166"/>
      <c r="E10" s="93"/>
      <c r="F10" s="93"/>
      <c r="G10" s="290"/>
      <c r="H10" s="290"/>
      <c r="I10" s="291" t="str">
        <f t="shared" si="0"/>
        <v/>
      </c>
      <c r="J10" s="292"/>
      <c r="K10" s="292" t="str">
        <f t="shared" si="1"/>
        <v/>
      </c>
      <c r="M10" s="10" t="s">
        <v>303</v>
      </c>
      <c r="N10" s="293"/>
      <c r="O10" s="166"/>
      <c r="P10" s="94">
        <f t="shared" si="2"/>
        <v>0</v>
      </c>
      <c r="R10" s="10" t="s">
        <v>304</v>
      </c>
      <c r="S10" s="94"/>
      <c r="U10" s="10" t="s">
        <v>79</v>
      </c>
      <c r="V10" s="166"/>
      <c r="W10" s="93"/>
      <c r="X10" s="93"/>
      <c r="Y10" s="93">
        <f t="shared" si="3"/>
        <v>0</v>
      </c>
      <c r="Z10" s="93"/>
      <c r="AA10" s="93">
        <f t="shared" si="4"/>
        <v>0</v>
      </c>
    </row>
    <row r="11" spans="1:27" ht="14.25" customHeight="1" x14ac:dyDescent="0.35">
      <c r="A11" s="361"/>
      <c r="C11" s="269" t="s">
        <v>305</v>
      </c>
      <c r="D11" s="166"/>
      <c r="E11" s="93"/>
      <c r="F11" s="93"/>
      <c r="G11" s="290"/>
      <c r="H11" s="290"/>
      <c r="I11" s="291" t="str">
        <f t="shared" si="0"/>
        <v/>
      </c>
      <c r="J11" s="292"/>
      <c r="K11" s="292" t="str">
        <f t="shared" si="1"/>
        <v/>
      </c>
      <c r="M11" s="10" t="s">
        <v>306</v>
      </c>
      <c r="N11" s="293"/>
      <c r="O11" s="166"/>
      <c r="P11" s="94">
        <f t="shared" si="2"/>
        <v>0</v>
      </c>
      <c r="R11" s="10" t="s">
        <v>307</v>
      </c>
      <c r="S11" s="94"/>
      <c r="U11" s="269" t="s">
        <v>308</v>
      </c>
      <c r="V11" s="166"/>
      <c r="W11" s="93"/>
      <c r="X11" s="93"/>
      <c r="Y11" s="93">
        <f t="shared" si="3"/>
        <v>0</v>
      </c>
      <c r="Z11" s="93"/>
      <c r="AA11" s="93">
        <f t="shared" si="4"/>
        <v>0</v>
      </c>
    </row>
    <row r="12" spans="1:27" ht="14.25" customHeight="1" x14ac:dyDescent="0.35">
      <c r="A12" s="361"/>
      <c r="C12" s="269" t="s">
        <v>309</v>
      </c>
      <c r="D12" s="166"/>
      <c r="E12" s="93"/>
      <c r="F12" s="93"/>
      <c r="G12" s="290"/>
      <c r="H12" s="290"/>
      <c r="I12" s="291" t="str">
        <f t="shared" si="0"/>
        <v/>
      </c>
      <c r="J12" s="292"/>
      <c r="K12" s="292" t="str">
        <f t="shared" si="1"/>
        <v/>
      </c>
      <c r="M12" s="269" t="s">
        <v>308</v>
      </c>
      <c r="N12" s="293"/>
      <c r="O12" s="166"/>
      <c r="P12" s="94">
        <f t="shared" si="2"/>
        <v>0</v>
      </c>
      <c r="R12" s="10" t="s">
        <v>310</v>
      </c>
      <c r="S12" s="94"/>
      <c r="U12" s="269" t="s">
        <v>311</v>
      </c>
      <c r="V12" s="166"/>
      <c r="W12" s="93"/>
      <c r="X12" s="93"/>
      <c r="Y12" s="93">
        <f t="shared" si="3"/>
        <v>0</v>
      </c>
      <c r="Z12" s="93"/>
      <c r="AA12" s="93">
        <f t="shared" si="4"/>
        <v>0</v>
      </c>
    </row>
    <row r="13" spans="1:27" ht="14.25" customHeight="1" x14ac:dyDescent="0.35">
      <c r="A13" s="361"/>
      <c r="C13" s="269" t="s">
        <v>312</v>
      </c>
      <c r="D13" s="166"/>
      <c r="E13" s="93"/>
      <c r="F13" s="93"/>
      <c r="G13" s="290"/>
      <c r="H13" s="290"/>
      <c r="I13" s="291" t="str">
        <f t="shared" si="0"/>
        <v/>
      </c>
      <c r="J13" s="292"/>
      <c r="K13" s="292" t="str">
        <f t="shared" si="1"/>
        <v/>
      </c>
      <c r="M13" s="269" t="s">
        <v>311</v>
      </c>
      <c r="N13" s="293"/>
      <c r="O13" s="166"/>
      <c r="P13" s="94">
        <f t="shared" si="2"/>
        <v>0</v>
      </c>
      <c r="R13" s="10" t="s">
        <v>313</v>
      </c>
      <c r="S13" s="94"/>
      <c r="U13" s="269" t="s">
        <v>314</v>
      </c>
      <c r="V13" s="166"/>
      <c r="W13" s="93"/>
      <c r="X13" s="93"/>
      <c r="Y13" s="93">
        <f t="shared" si="3"/>
        <v>0</v>
      </c>
      <c r="Z13" s="93"/>
      <c r="AA13" s="93">
        <f t="shared" si="4"/>
        <v>0</v>
      </c>
    </row>
    <row r="14" spans="1:27" ht="14.25" customHeight="1" x14ac:dyDescent="0.35">
      <c r="A14" s="361"/>
      <c r="C14" s="269" t="s">
        <v>315</v>
      </c>
      <c r="D14" s="166"/>
      <c r="E14" s="93"/>
      <c r="F14" s="93"/>
      <c r="G14" s="290"/>
      <c r="H14" s="290"/>
      <c r="I14" s="291" t="str">
        <f t="shared" si="0"/>
        <v/>
      </c>
      <c r="J14" s="292"/>
      <c r="K14" s="292" t="str">
        <f t="shared" si="1"/>
        <v/>
      </c>
      <c r="M14" s="269" t="s">
        <v>314</v>
      </c>
      <c r="N14" s="293"/>
      <c r="O14" s="166"/>
      <c r="P14" s="94">
        <f t="shared" si="2"/>
        <v>0</v>
      </c>
      <c r="R14" s="10" t="s">
        <v>316</v>
      </c>
      <c r="S14" s="94"/>
      <c r="U14" s="269" t="s">
        <v>317</v>
      </c>
      <c r="V14" s="166"/>
      <c r="W14" s="93"/>
      <c r="X14" s="93"/>
      <c r="Y14" s="93">
        <f t="shared" si="3"/>
        <v>0</v>
      </c>
      <c r="Z14" s="93"/>
      <c r="AA14" s="93">
        <f t="shared" si="4"/>
        <v>0</v>
      </c>
    </row>
    <row r="15" spans="1:27" ht="14.25" customHeight="1" x14ac:dyDescent="0.35">
      <c r="A15" s="361"/>
      <c r="C15" s="269" t="s">
        <v>318</v>
      </c>
      <c r="D15" s="166"/>
      <c r="E15" s="93"/>
      <c r="F15" s="93"/>
      <c r="G15" s="290"/>
      <c r="H15" s="290"/>
      <c r="I15" s="291" t="str">
        <f t="shared" si="0"/>
        <v/>
      </c>
      <c r="J15" s="292"/>
      <c r="K15" s="292" t="str">
        <f t="shared" si="1"/>
        <v/>
      </c>
      <c r="M15" s="269" t="s">
        <v>317</v>
      </c>
      <c r="N15" s="293"/>
      <c r="O15" s="166"/>
      <c r="P15" s="94">
        <f t="shared" si="2"/>
        <v>0</v>
      </c>
      <c r="R15" s="269" t="s">
        <v>308</v>
      </c>
      <c r="S15" s="94"/>
      <c r="U15" s="269" t="s">
        <v>319</v>
      </c>
      <c r="V15" s="166"/>
      <c r="W15" s="93"/>
      <c r="X15" s="93"/>
      <c r="Y15" s="93">
        <f t="shared" si="3"/>
        <v>0</v>
      </c>
      <c r="Z15" s="93"/>
      <c r="AA15" s="93">
        <f t="shared" si="4"/>
        <v>0</v>
      </c>
    </row>
    <row r="16" spans="1:27" ht="14.25" customHeight="1" x14ac:dyDescent="0.35">
      <c r="A16" s="361"/>
      <c r="C16" s="269" t="s">
        <v>320</v>
      </c>
      <c r="D16" s="166"/>
      <c r="E16" s="93"/>
      <c r="F16" s="93"/>
      <c r="G16" s="290"/>
      <c r="H16" s="290"/>
      <c r="I16" s="291" t="str">
        <f t="shared" si="0"/>
        <v/>
      </c>
      <c r="J16" s="292"/>
      <c r="K16" s="292" t="str">
        <f t="shared" si="1"/>
        <v/>
      </c>
      <c r="M16" s="269" t="s">
        <v>319</v>
      </c>
      <c r="N16" s="293"/>
      <c r="O16" s="166"/>
      <c r="P16" s="94">
        <f t="shared" si="2"/>
        <v>0</v>
      </c>
      <c r="R16" s="269" t="s">
        <v>311</v>
      </c>
      <c r="S16" s="94"/>
      <c r="U16" s="269" t="s">
        <v>321</v>
      </c>
      <c r="V16" s="166"/>
      <c r="W16" s="93"/>
      <c r="X16" s="93"/>
      <c r="Y16" s="93">
        <f t="shared" si="3"/>
        <v>0</v>
      </c>
      <c r="Z16" s="93"/>
      <c r="AA16" s="93">
        <f t="shared" si="4"/>
        <v>0</v>
      </c>
    </row>
    <row r="17" spans="1:27" ht="14.25" customHeight="1" x14ac:dyDescent="0.35">
      <c r="A17" s="361"/>
      <c r="C17" s="269" t="s">
        <v>322</v>
      </c>
      <c r="D17" s="166"/>
      <c r="E17" s="93"/>
      <c r="F17" s="93"/>
      <c r="G17" s="290"/>
      <c r="H17" s="290"/>
      <c r="I17" s="291" t="str">
        <f t="shared" si="0"/>
        <v/>
      </c>
      <c r="J17" s="292"/>
      <c r="K17" s="292" t="str">
        <f t="shared" si="1"/>
        <v/>
      </c>
      <c r="M17" s="269" t="s">
        <v>321</v>
      </c>
      <c r="N17" s="293"/>
      <c r="O17" s="166"/>
      <c r="P17" s="94">
        <f t="shared" si="2"/>
        <v>0</v>
      </c>
      <c r="R17" s="269" t="s">
        <v>314</v>
      </c>
      <c r="S17" s="94"/>
      <c r="U17" s="269" t="s">
        <v>323</v>
      </c>
      <c r="V17" s="166"/>
      <c r="W17" s="93"/>
      <c r="X17" s="93"/>
      <c r="Y17" s="93">
        <f t="shared" si="3"/>
        <v>0</v>
      </c>
      <c r="Z17" s="93"/>
      <c r="AA17" s="93">
        <f t="shared" si="4"/>
        <v>0</v>
      </c>
    </row>
    <row r="18" spans="1:27" ht="14.25" customHeight="1" x14ac:dyDescent="0.35">
      <c r="A18" s="361"/>
      <c r="C18" s="269" t="s">
        <v>324</v>
      </c>
      <c r="D18" s="166"/>
      <c r="E18" s="93"/>
      <c r="F18" s="93"/>
      <c r="G18" s="290"/>
      <c r="H18" s="290"/>
      <c r="I18" s="291" t="str">
        <f t="shared" si="0"/>
        <v/>
      </c>
      <c r="J18" s="292"/>
      <c r="K18" s="292" t="str">
        <f t="shared" si="1"/>
        <v/>
      </c>
      <c r="M18" s="269" t="s">
        <v>323</v>
      </c>
      <c r="N18" s="293"/>
      <c r="O18" s="166"/>
      <c r="P18" s="94">
        <f t="shared" si="2"/>
        <v>0</v>
      </c>
      <c r="R18" s="269" t="s">
        <v>317</v>
      </c>
      <c r="S18" s="94"/>
      <c r="U18" s="269" t="s">
        <v>325</v>
      </c>
      <c r="V18" s="166"/>
      <c r="W18" s="93"/>
      <c r="X18" s="93"/>
      <c r="Y18" s="93">
        <f t="shared" si="3"/>
        <v>0</v>
      </c>
      <c r="Z18" s="93"/>
      <c r="AA18" s="93">
        <f t="shared" si="4"/>
        <v>0</v>
      </c>
    </row>
    <row r="19" spans="1:27" ht="14.25" customHeight="1" x14ac:dyDescent="0.35">
      <c r="A19" s="361"/>
      <c r="C19" s="269" t="s">
        <v>326</v>
      </c>
      <c r="D19" s="166"/>
      <c r="E19" s="93"/>
      <c r="F19" s="93"/>
      <c r="G19" s="290"/>
      <c r="H19" s="290"/>
      <c r="I19" s="291" t="str">
        <f t="shared" si="0"/>
        <v/>
      </c>
      <c r="J19" s="292"/>
      <c r="K19" s="292" t="str">
        <f t="shared" si="1"/>
        <v/>
      </c>
      <c r="M19" s="269" t="s">
        <v>325</v>
      </c>
      <c r="N19" s="293"/>
      <c r="O19" s="166"/>
      <c r="P19" s="94">
        <f t="shared" si="2"/>
        <v>0</v>
      </c>
      <c r="R19" s="269" t="s">
        <v>319</v>
      </c>
      <c r="S19" s="94"/>
      <c r="U19" s="269" t="s">
        <v>327</v>
      </c>
      <c r="V19" s="166"/>
      <c r="W19" s="93"/>
      <c r="X19" s="93"/>
      <c r="Y19" s="93">
        <f t="shared" si="3"/>
        <v>0</v>
      </c>
      <c r="Z19" s="93"/>
      <c r="AA19" s="93">
        <f t="shared" si="4"/>
        <v>0</v>
      </c>
    </row>
    <row r="20" spans="1:27" ht="14.25" customHeight="1" x14ac:dyDescent="0.35">
      <c r="A20" s="361"/>
      <c r="C20" s="269" t="s">
        <v>328</v>
      </c>
      <c r="D20" s="166"/>
      <c r="E20" s="93"/>
      <c r="F20" s="93"/>
      <c r="G20" s="290"/>
      <c r="H20" s="290"/>
      <c r="I20" s="291" t="str">
        <f t="shared" si="0"/>
        <v/>
      </c>
      <c r="J20" s="292"/>
      <c r="K20" s="292" t="str">
        <f t="shared" si="1"/>
        <v/>
      </c>
      <c r="M20" s="269" t="s">
        <v>327</v>
      </c>
      <c r="N20" s="293"/>
      <c r="O20" s="166"/>
      <c r="P20" s="94">
        <f t="shared" si="2"/>
        <v>0</v>
      </c>
      <c r="R20" s="269" t="s">
        <v>321</v>
      </c>
      <c r="S20" s="94"/>
      <c r="U20" s="269" t="s">
        <v>329</v>
      </c>
      <c r="V20" s="166"/>
      <c r="W20" s="93"/>
      <c r="X20" s="93"/>
      <c r="Y20" s="93">
        <f t="shared" si="3"/>
        <v>0</v>
      </c>
      <c r="Z20" s="93"/>
      <c r="AA20" s="93">
        <f t="shared" si="4"/>
        <v>0</v>
      </c>
    </row>
    <row r="21" spans="1:27" ht="14.25" customHeight="1" x14ac:dyDescent="0.35">
      <c r="A21" s="361"/>
      <c r="C21" s="269" t="s">
        <v>330</v>
      </c>
      <c r="D21" s="166"/>
      <c r="E21" s="93"/>
      <c r="F21" s="93"/>
      <c r="G21" s="290"/>
      <c r="H21" s="290"/>
      <c r="I21" s="291" t="str">
        <f t="shared" si="0"/>
        <v/>
      </c>
      <c r="J21" s="292"/>
      <c r="K21" s="292" t="str">
        <f t="shared" si="1"/>
        <v/>
      </c>
      <c r="M21" s="269" t="s">
        <v>329</v>
      </c>
      <c r="N21" s="293"/>
      <c r="O21" s="166"/>
      <c r="P21" s="94">
        <f t="shared" si="2"/>
        <v>0</v>
      </c>
      <c r="R21" s="269" t="s">
        <v>323</v>
      </c>
      <c r="S21" s="94"/>
      <c r="U21" s="269" t="s">
        <v>331</v>
      </c>
      <c r="V21" s="166"/>
      <c r="W21" s="93"/>
      <c r="X21" s="93"/>
      <c r="Y21" s="93">
        <f t="shared" si="3"/>
        <v>0</v>
      </c>
      <c r="Z21" s="93"/>
      <c r="AA21" s="93">
        <f t="shared" si="4"/>
        <v>0</v>
      </c>
    </row>
    <row r="22" spans="1:27" ht="14.25" customHeight="1" x14ac:dyDescent="0.35">
      <c r="A22" s="361"/>
      <c r="C22" s="269" t="s">
        <v>332</v>
      </c>
      <c r="D22" s="166"/>
      <c r="E22" s="93"/>
      <c r="F22" s="93"/>
      <c r="G22" s="290"/>
      <c r="H22" s="290"/>
      <c r="I22" s="291" t="str">
        <f t="shared" si="0"/>
        <v/>
      </c>
      <c r="J22" s="292"/>
      <c r="K22" s="292" t="str">
        <f t="shared" si="1"/>
        <v/>
      </c>
      <c r="M22" s="269" t="s">
        <v>331</v>
      </c>
      <c r="N22" s="293"/>
      <c r="O22" s="166"/>
      <c r="P22" s="94">
        <f t="shared" si="2"/>
        <v>0</v>
      </c>
      <c r="R22" s="269" t="s">
        <v>325</v>
      </c>
      <c r="S22" s="94"/>
      <c r="U22" s="269" t="s">
        <v>333</v>
      </c>
      <c r="V22" s="166"/>
      <c r="W22" s="93"/>
      <c r="X22" s="93"/>
      <c r="Y22" s="93">
        <f t="shared" si="3"/>
        <v>0</v>
      </c>
      <c r="Z22" s="93"/>
      <c r="AA22" s="93">
        <f t="shared" si="4"/>
        <v>0</v>
      </c>
    </row>
    <row r="23" spans="1:27" ht="14.25" customHeight="1" x14ac:dyDescent="0.35">
      <c r="A23" s="361"/>
      <c r="C23" s="276" t="s">
        <v>126</v>
      </c>
      <c r="D23" s="294"/>
      <c r="E23" s="294"/>
      <c r="F23" s="294"/>
      <c r="G23" s="294"/>
      <c r="H23" s="294"/>
      <c r="I23" s="294"/>
      <c r="J23" s="294"/>
      <c r="K23" s="277">
        <f>SUM(K8:K22)</f>
        <v>0</v>
      </c>
      <c r="M23" s="276" t="s">
        <v>126</v>
      </c>
      <c r="N23" s="295"/>
      <c r="O23" s="294"/>
      <c r="P23" s="277">
        <f>SUM(P8:P22)</f>
        <v>0</v>
      </c>
      <c r="R23" s="294" t="s">
        <v>126</v>
      </c>
      <c r="S23" s="277">
        <f>SUM(S8:S22)</f>
        <v>0</v>
      </c>
      <c r="U23" s="276" t="s">
        <v>126</v>
      </c>
      <c r="V23" s="276"/>
      <c r="W23" s="276"/>
      <c r="X23" s="276"/>
      <c r="Y23" s="276"/>
      <c r="Z23" s="276"/>
      <c r="AA23" s="276">
        <f>SUM(AA8:AA22)</f>
        <v>0</v>
      </c>
    </row>
    <row r="24" spans="1:27" ht="14.25" customHeight="1" x14ac:dyDescent="0.35">
      <c r="A24" s="361"/>
      <c r="N24" s="94"/>
      <c r="S24" s="94"/>
    </row>
    <row r="25" spans="1:27" ht="14.25" customHeight="1" x14ac:dyDescent="0.35">
      <c r="A25" s="361"/>
      <c r="C25" s="93" t="s">
        <v>334</v>
      </c>
      <c r="D25" s="264"/>
      <c r="M25" s="93" t="s">
        <v>335</v>
      </c>
      <c r="N25" s="264"/>
      <c r="O25" s="92"/>
      <c r="P25" s="92"/>
      <c r="R25" s="93" t="s">
        <v>336</v>
      </c>
      <c r="S25" s="264"/>
      <c r="U25" s="93" t="s">
        <v>337</v>
      </c>
      <c r="V25" s="264"/>
      <c r="W25" s="92"/>
    </row>
    <row r="26" spans="1:27" ht="14.25" customHeight="1" x14ac:dyDescent="0.35">
      <c r="A26" s="361"/>
      <c r="N26" s="94"/>
      <c r="S26" s="94"/>
    </row>
    <row r="27" spans="1:27" ht="7.5" customHeight="1" x14ac:dyDescent="0.35">
      <c r="A27" s="362"/>
      <c r="B27" s="242"/>
      <c r="C27" s="242"/>
      <c r="D27" s="242"/>
      <c r="E27" s="242"/>
      <c r="F27" s="242"/>
      <c r="G27" s="242"/>
      <c r="H27" s="242"/>
      <c r="I27" s="242"/>
      <c r="J27" s="242"/>
      <c r="K27" s="242"/>
      <c r="L27" s="242"/>
      <c r="M27" s="242"/>
      <c r="N27" s="242"/>
      <c r="O27" s="242"/>
      <c r="P27" s="242"/>
      <c r="Q27" s="242"/>
      <c r="R27" s="242"/>
      <c r="S27" s="242"/>
      <c r="T27" s="242"/>
      <c r="U27" s="242"/>
      <c r="V27" s="242"/>
      <c r="W27" s="242"/>
      <c r="X27" s="242"/>
      <c r="Y27" s="242"/>
      <c r="Z27" s="242"/>
      <c r="AA27" s="242"/>
    </row>
    <row r="28" spans="1:27" ht="14.25" customHeight="1" x14ac:dyDescent="0.35">
      <c r="A28" s="282"/>
      <c r="N28" s="94"/>
      <c r="S28" s="94"/>
    </row>
    <row r="29" spans="1:27" ht="14.25" customHeight="1" x14ac:dyDescent="0.35">
      <c r="A29" s="282"/>
      <c r="C29" s="296" t="s">
        <v>338</v>
      </c>
      <c r="D29" s="297"/>
      <c r="E29" s="297"/>
      <c r="F29" s="297"/>
      <c r="G29" s="297"/>
      <c r="H29" s="297"/>
      <c r="N29" s="94"/>
      <c r="S29" s="94"/>
    </row>
    <row r="30" spans="1:27" ht="14.25" customHeight="1" x14ac:dyDescent="0.35">
      <c r="A30" s="282"/>
      <c r="D30" s="298">
        <f>IF('Set Up Your Model'!$Q$36="","Year 1",'Set Up Your Model'!$Q$36)</f>
        <v>2025</v>
      </c>
      <c r="E30" s="298">
        <f>IF('Set Up Your Model'!$R$36="","Year 2",'Set Up Your Model'!$R$36)</f>
        <v>2026</v>
      </c>
      <c r="F30" s="298">
        <f>IF('Set Up Your Model'!$S$36="","Year 3",'Set Up Your Model'!$S$36)</f>
        <v>2027</v>
      </c>
      <c r="G30" s="298">
        <f>IF('Set Up Your Model'!$T$36="","Year 4",'Set Up Your Model'!$T$36)</f>
        <v>2028</v>
      </c>
      <c r="H30" s="299">
        <f>IF('Set Up Your Model'!$U$36="","Year 5",'Set Up Your Model'!$U$36)</f>
        <v>2029</v>
      </c>
      <c r="N30" s="94"/>
      <c r="S30" s="94"/>
    </row>
    <row r="31" spans="1:27" ht="14.25" customHeight="1" x14ac:dyDescent="0.35">
      <c r="A31" s="282"/>
      <c r="C31" s="224" t="s">
        <v>77</v>
      </c>
      <c r="D31" s="300">
        <f>K23</f>
        <v>0</v>
      </c>
      <c r="E31" s="300">
        <f t="shared" ref="E31:H31" si="5">D31*(1+$D$25)</f>
        <v>0</v>
      </c>
      <c r="F31" s="300">
        <f t="shared" si="5"/>
        <v>0</v>
      </c>
      <c r="G31" s="300">
        <f t="shared" si="5"/>
        <v>0</v>
      </c>
      <c r="H31" s="301">
        <f t="shared" si="5"/>
        <v>0</v>
      </c>
      <c r="N31" s="94"/>
      <c r="S31" s="94"/>
    </row>
    <row r="32" spans="1:27" ht="14.25" customHeight="1" x14ac:dyDescent="0.35">
      <c r="A32" s="282"/>
      <c r="C32" s="228" t="s">
        <v>78</v>
      </c>
      <c r="D32" s="292">
        <f>P23</f>
        <v>0</v>
      </c>
      <c r="E32" s="292">
        <f t="shared" ref="E32:H32" si="6">D32*(1+$N$25)</f>
        <v>0</v>
      </c>
      <c r="F32" s="292">
        <f t="shared" si="6"/>
        <v>0</v>
      </c>
      <c r="G32" s="292">
        <f t="shared" si="6"/>
        <v>0</v>
      </c>
      <c r="H32" s="302">
        <f t="shared" si="6"/>
        <v>0</v>
      </c>
      <c r="N32" s="94"/>
      <c r="S32" s="94"/>
    </row>
    <row r="33" spans="1:19" ht="14.25" customHeight="1" x14ac:dyDescent="0.35">
      <c r="A33" s="282"/>
      <c r="C33" s="228" t="s">
        <v>79</v>
      </c>
      <c r="D33" s="292">
        <f>S23</f>
        <v>0</v>
      </c>
      <c r="E33" s="292">
        <f t="shared" ref="E33:H33" si="7">D33*(1+$S$25)</f>
        <v>0</v>
      </c>
      <c r="F33" s="292">
        <f t="shared" si="7"/>
        <v>0</v>
      </c>
      <c r="G33" s="292">
        <f t="shared" si="7"/>
        <v>0</v>
      </c>
      <c r="H33" s="302">
        <f t="shared" si="7"/>
        <v>0</v>
      </c>
      <c r="N33" s="94"/>
      <c r="S33" s="94"/>
    </row>
    <row r="34" spans="1:19" ht="14.25" customHeight="1" x14ac:dyDescent="0.35">
      <c r="A34" s="282"/>
      <c r="C34" s="228" t="s">
        <v>80</v>
      </c>
      <c r="D34" s="292">
        <f>AA23</f>
        <v>0</v>
      </c>
      <c r="E34" s="292">
        <f t="shared" ref="E34:H34" si="8">D34*(1+$V$25)</f>
        <v>0</v>
      </c>
      <c r="F34" s="292">
        <f t="shared" si="8"/>
        <v>0</v>
      </c>
      <c r="G34" s="292">
        <f t="shared" si="8"/>
        <v>0</v>
      </c>
      <c r="H34" s="302">
        <f t="shared" si="8"/>
        <v>0</v>
      </c>
      <c r="N34" s="94"/>
      <c r="S34" s="94"/>
    </row>
    <row r="35" spans="1:19" ht="14.25" customHeight="1" x14ac:dyDescent="0.35">
      <c r="A35" s="282"/>
      <c r="C35" s="303" t="s">
        <v>338</v>
      </c>
      <c r="D35" s="304">
        <f t="shared" ref="D35:H35" si="9">SUM(D31:D34)</f>
        <v>0</v>
      </c>
      <c r="E35" s="304">
        <f t="shared" si="9"/>
        <v>0</v>
      </c>
      <c r="F35" s="304">
        <f t="shared" si="9"/>
        <v>0</v>
      </c>
      <c r="G35" s="304">
        <f t="shared" si="9"/>
        <v>0</v>
      </c>
      <c r="H35" s="305">
        <f t="shared" si="9"/>
        <v>0</v>
      </c>
      <c r="N35" s="94"/>
      <c r="S35" s="94"/>
    </row>
    <row r="36" spans="1:19" ht="14.25" customHeight="1" x14ac:dyDescent="0.35">
      <c r="A36" s="282"/>
      <c r="N36" s="94"/>
      <c r="S36" s="94"/>
    </row>
    <row r="37" spans="1:19" ht="14.25" customHeight="1" x14ac:dyDescent="0.35">
      <c r="A37" s="282"/>
      <c r="N37" s="94"/>
      <c r="S37" s="94"/>
    </row>
    <row r="38" spans="1:19" ht="14.25" customHeight="1" x14ac:dyDescent="0.35">
      <c r="A38" s="282"/>
      <c r="N38" s="94"/>
      <c r="S38" s="94"/>
    </row>
    <row r="39" spans="1:19" ht="14.25" customHeight="1" x14ac:dyDescent="0.35">
      <c r="A39" s="282"/>
      <c r="N39" s="94"/>
      <c r="S39" s="94"/>
    </row>
    <row r="40" spans="1:19" ht="14.25" customHeight="1" x14ac:dyDescent="0.35">
      <c r="A40" s="282"/>
      <c r="N40" s="94"/>
      <c r="S40" s="94"/>
    </row>
    <row r="41" spans="1:19" ht="14.25" customHeight="1" x14ac:dyDescent="0.35">
      <c r="A41" s="282"/>
      <c r="N41" s="94"/>
      <c r="S41" s="94"/>
    </row>
    <row r="42" spans="1:19" ht="14.25" customHeight="1" x14ac:dyDescent="0.35">
      <c r="A42" s="282"/>
      <c r="N42" s="94"/>
      <c r="S42" s="94"/>
    </row>
    <row r="43" spans="1:19" ht="14.25" customHeight="1" x14ac:dyDescent="0.35">
      <c r="A43" s="282"/>
      <c r="N43" s="94"/>
      <c r="S43" s="94"/>
    </row>
    <row r="44" spans="1:19" ht="14.25" customHeight="1" x14ac:dyDescent="0.35">
      <c r="A44" s="282"/>
      <c r="N44" s="94"/>
      <c r="S44" s="94"/>
    </row>
    <row r="45" spans="1:19" ht="14.25" customHeight="1" x14ac:dyDescent="0.35">
      <c r="A45" s="282"/>
      <c r="N45" s="94"/>
      <c r="S45" s="94"/>
    </row>
    <row r="46" spans="1:19" ht="14.25" customHeight="1" x14ac:dyDescent="0.35">
      <c r="A46" s="282"/>
      <c r="N46" s="94"/>
      <c r="S46" s="94"/>
    </row>
    <row r="47" spans="1:19" ht="14.25" customHeight="1" x14ac:dyDescent="0.35">
      <c r="A47" s="282"/>
      <c r="N47" s="94"/>
      <c r="S47" s="94"/>
    </row>
    <row r="48" spans="1:19" ht="14.25" customHeight="1" x14ac:dyDescent="0.35">
      <c r="A48" s="282"/>
      <c r="N48" s="94"/>
      <c r="S48" s="94"/>
    </row>
    <row r="49" spans="1:19" ht="14.25" customHeight="1" x14ac:dyDescent="0.35">
      <c r="A49" s="282"/>
      <c r="N49" s="94"/>
      <c r="S49" s="94"/>
    </row>
    <row r="50" spans="1:19" ht="14.25" customHeight="1" x14ac:dyDescent="0.35">
      <c r="A50" s="282"/>
      <c r="N50" s="94"/>
      <c r="S50" s="94"/>
    </row>
    <row r="51" spans="1:19" ht="14.25" customHeight="1" x14ac:dyDescent="0.35">
      <c r="A51" s="282"/>
      <c r="N51" s="94"/>
      <c r="S51" s="94"/>
    </row>
    <row r="52" spans="1:19" ht="14.25" customHeight="1" x14ac:dyDescent="0.35">
      <c r="A52" s="282"/>
      <c r="N52" s="94"/>
      <c r="S52" s="94"/>
    </row>
    <row r="53" spans="1:19" ht="14.25" customHeight="1" x14ac:dyDescent="0.35">
      <c r="A53" s="282"/>
      <c r="N53" s="94"/>
      <c r="S53" s="94"/>
    </row>
    <row r="54" spans="1:19" ht="14.25" customHeight="1" x14ac:dyDescent="0.35">
      <c r="A54" s="282"/>
      <c r="N54" s="94"/>
      <c r="S54" s="94"/>
    </row>
    <row r="55" spans="1:19" ht="14.25" customHeight="1" x14ac:dyDescent="0.35">
      <c r="A55" s="282"/>
      <c r="N55" s="94"/>
      <c r="S55" s="94"/>
    </row>
    <row r="56" spans="1:19" ht="14.25" customHeight="1" x14ac:dyDescent="0.35">
      <c r="A56" s="282"/>
      <c r="N56" s="94"/>
      <c r="S56" s="94"/>
    </row>
    <row r="57" spans="1:19" ht="14.25" customHeight="1" x14ac:dyDescent="0.35">
      <c r="A57" s="282"/>
      <c r="N57" s="94"/>
      <c r="S57" s="94"/>
    </row>
    <row r="58" spans="1:19" ht="14.25" customHeight="1" x14ac:dyDescent="0.35">
      <c r="A58" s="282"/>
      <c r="N58" s="94"/>
      <c r="S58" s="94"/>
    </row>
    <row r="59" spans="1:19" ht="14.25" customHeight="1" x14ac:dyDescent="0.35">
      <c r="A59" s="282"/>
      <c r="N59" s="94"/>
      <c r="S59" s="94"/>
    </row>
    <row r="60" spans="1:19" ht="14.25" customHeight="1" x14ac:dyDescent="0.35">
      <c r="A60" s="282"/>
      <c r="N60" s="94"/>
      <c r="S60" s="94"/>
    </row>
    <row r="61" spans="1:19" ht="14.25" customHeight="1" x14ac:dyDescent="0.35">
      <c r="A61" s="282"/>
      <c r="N61" s="94"/>
      <c r="S61" s="94"/>
    </row>
    <row r="62" spans="1:19" ht="14.25" customHeight="1" x14ac:dyDescent="0.35">
      <c r="A62" s="282"/>
      <c r="N62" s="94"/>
      <c r="S62" s="94"/>
    </row>
    <row r="63" spans="1:19" ht="14.25" customHeight="1" x14ac:dyDescent="0.35">
      <c r="A63" s="282"/>
      <c r="N63" s="94"/>
      <c r="S63" s="94"/>
    </row>
    <row r="64" spans="1:19" ht="14.25" customHeight="1" x14ac:dyDescent="0.35">
      <c r="A64" s="282"/>
      <c r="N64" s="94"/>
      <c r="S64" s="94"/>
    </row>
    <row r="65" spans="1:19" ht="14.25" customHeight="1" x14ac:dyDescent="0.35">
      <c r="A65" s="282"/>
      <c r="N65" s="94"/>
      <c r="S65" s="94"/>
    </row>
    <row r="66" spans="1:19" ht="14.25" customHeight="1" x14ac:dyDescent="0.35">
      <c r="A66" s="282"/>
      <c r="N66" s="94"/>
      <c r="S66" s="94"/>
    </row>
    <row r="67" spans="1:19" ht="14.25" customHeight="1" x14ac:dyDescent="0.35">
      <c r="A67" s="282"/>
      <c r="N67" s="94"/>
      <c r="S67" s="94"/>
    </row>
    <row r="68" spans="1:19" ht="14.25" customHeight="1" x14ac:dyDescent="0.35">
      <c r="A68" s="282"/>
      <c r="N68" s="94"/>
      <c r="S68" s="94"/>
    </row>
    <row r="69" spans="1:19" ht="14.25" customHeight="1" x14ac:dyDescent="0.35">
      <c r="A69" s="282"/>
      <c r="N69" s="94"/>
      <c r="S69" s="94"/>
    </row>
    <row r="70" spans="1:19" ht="14.25" customHeight="1" x14ac:dyDescent="0.35">
      <c r="A70" s="282"/>
      <c r="N70" s="94"/>
      <c r="S70" s="94"/>
    </row>
    <row r="71" spans="1:19" ht="14.25" customHeight="1" x14ac:dyDescent="0.35">
      <c r="A71" s="282"/>
      <c r="N71" s="94"/>
      <c r="S71" s="94"/>
    </row>
    <row r="72" spans="1:19" ht="14.25" customHeight="1" x14ac:dyDescent="0.35">
      <c r="A72" s="282"/>
      <c r="N72" s="94"/>
      <c r="S72" s="94"/>
    </row>
    <row r="73" spans="1:19" ht="14.25" customHeight="1" x14ac:dyDescent="0.35">
      <c r="A73" s="282"/>
      <c r="N73" s="94"/>
      <c r="S73" s="94"/>
    </row>
    <row r="74" spans="1:19" ht="14.25" customHeight="1" x14ac:dyDescent="0.35">
      <c r="A74" s="282"/>
      <c r="N74" s="94"/>
      <c r="S74" s="94"/>
    </row>
    <row r="75" spans="1:19" ht="14.25" customHeight="1" x14ac:dyDescent="0.35">
      <c r="A75" s="282"/>
      <c r="N75" s="94"/>
      <c r="S75" s="94"/>
    </row>
    <row r="76" spans="1:19" ht="14.25" customHeight="1" x14ac:dyDescent="0.35">
      <c r="A76" s="282"/>
      <c r="N76" s="94"/>
      <c r="S76" s="94"/>
    </row>
    <row r="77" spans="1:19" ht="14.25" customHeight="1" x14ac:dyDescent="0.35">
      <c r="A77" s="282"/>
      <c r="N77" s="94"/>
      <c r="S77" s="94"/>
    </row>
    <row r="78" spans="1:19" ht="14.25" customHeight="1" x14ac:dyDescent="0.35">
      <c r="A78" s="282"/>
      <c r="N78" s="94"/>
      <c r="S78" s="94"/>
    </row>
    <row r="79" spans="1:19" ht="14.25" customHeight="1" x14ac:dyDescent="0.35">
      <c r="A79" s="282"/>
      <c r="N79" s="94"/>
      <c r="S79" s="94"/>
    </row>
    <row r="80" spans="1:19" ht="14.25" customHeight="1" x14ac:dyDescent="0.35">
      <c r="A80" s="282"/>
      <c r="N80" s="94"/>
      <c r="S80" s="94"/>
    </row>
    <row r="81" spans="1:19" ht="14.25" customHeight="1" x14ac:dyDescent="0.35">
      <c r="A81" s="282"/>
      <c r="N81" s="94"/>
      <c r="S81" s="94"/>
    </row>
    <row r="82" spans="1:19" ht="14.25" customHeight="1" x14ac:dyDescent="0.35">
      <c r="A82" s="282"/>
      <c r="N82" s="94"/>
      <c r="S82" s="94"/>
    </row>
    <row r="83" spans="1:19" ht="14.25" customHeight="1" x14ac:dyDescent="0.35">
      <c r="A83" s="282"/>
      <c r="N83" s="94"/>
      <c r="S83" s="94"/>
    </row>
    <row r="84" spans="1:19" ht="14.25" customHeight="1" x14ac:dyDescent="0.35">
      <c r="A84" s="282"/>
      <c r="N84" s="94"/>
      <c r="S84" s="94"/>
    </row>
    <row r="85" spans="1:19" ht="14.25" customHeight="1" x14ac:dyDescent="0.35">
      <c r="A85" s="282"/>
      <c r="N85" s="94"/>
      <c r="S85" s="94"/>
    </row>
    <row r="86" spans="1:19" ht="14.25" customHeight="1" x14ac:dyDescent="0.35">
      <c r="A86" s="282"/>
      <c r="N86" s="94"/>
      <c r="S86" s="94"/>
    </row>
    <row r="87" spans="1:19" ht="14.25" customHeight="1" x14ac:dyDescent="0.35">
      <c r="A87" s="282"/>
      <c r="N87" s="94"/>
      <c r="S87" s="94"/>
    </row>
    <row r="88" spans="1:19" ht="14.25" customHeight="1" x14ac:dyDescent="0.35">
      <c r="A88" s="282"/>
      <c r="N88" s="94"/>
      <c r="S88" s="94"/>
    </row>
    <row r="89" spans="1:19" ht="14.25" customHeight="1" x14ac:dyDescent="0.35">
      <c r="A89" s="282"/>
      <c r="N89" s="94"/>
      <c r="S89" s="94"/>
    </row>
    <row r="90" spans="1:19" ht="14.25" customHeight="1" x14ac:dyDescent="0.35">
      <c r="A90" s="282"/>
      <c r="N90" s="94"/>
      <c r="S90" s="94"/>
    </row>
    <row r="91" spans="1:19" ht="14.25" customHeight="1" x14ac:dyDescent="0.35">
      <c r="A91" s="282"/>
      <c r="N91" s="94"/>
      <c r="S91" s="94"/>
    </row>
    <row r="92" spans="1:19" ht="14.25" customHeight="1" x14ac:dyDescent="0.35">
      <c r="A92" s="282"/>
      <c r="N92" s="94"/>
      <c r="S92" s="94"/>
    </row>
    <row r="93" spans="1:19" ht="14.25" customHeight="1" x14ac:dyDescent="0.35">
      <c r="A93" s="282"/>
      <c r="N93" s="94"/>
      <c r="S93" s="94"/>
    </row>
    <row r="94" spans="1:19" ht="14.25" customHeight="1" x14ac:dyDescent="0.35">
      <c r="A94" s="282"/>
      <c r="N94" s="94"/>
      <c r="S94" s="94"/>
    </row>
    <row r="95" spans="1:19" ht="14.25" customHeight="1" x14ac:dyDescent="0.35">
      <c r="A95" s="282"/>
      <c r="N95" s="94"/>
      <c r="S95" s="94"/>
    </row>
    <row r="96" spans="1:19" ht="14.25" customHeight="1" x14ac:dyDescent="0.35">
      <c r="A96" s="282"/>
      <c r="N96" s="94"/>
      <c r="S96" s="94"/>
    </row>
    <row r="97" spans="1:19" ht="14.25" customHeight="1" x14ac:dyDescent="0.35">
      <c r="A97" s="282"/>
      <c r="N97" s="94"/>
      <c r="S97" s="94"/>
    </row>
    <row r="98" spans="1:19" ht="14.25" customHeight="1" x14ac:dyDescent="0.35">
      <c r="A98" s="282"/>
      <c r="N98" s="94"/>
      <c r="S98" s="94"/>
    </row>
    <row r="99" spans="1:19" ht="14.25" customHeight="1" x14ac:dyDescent="0.35">
      <c r="A99" s="282"/>
      <c r="N99" s="94"/>
      <c r="S99" s="94"/>
    </row>
    <row r="100" spans="1:19" ht="14.25" customHeight="1" x14ac:dyDescent="0.35">
      <c r="A100" s="282"/>
      <c r="N100" s="94"/>
      <c r="S100" s="94"/>
    </row>
    <row r="101" spans="1:19" ht="14.25" customHeight="1" x14ac:dyDescent="0.35">
      <c r="A101" s="282"/>
      <c r="N101" s="94"/>
      <c r="S101" s="94"/>
    </row>
    <row r="102" spans="1:19" ht="14.25" customHeight="1" x14ac:dyDescent="0.35">
      <c r="A102" s="282"/>
      <c r="N102" s="94"/>
      <c r="S102" s="94"/>
    </row>
    <row r="103" spans="1:19" ht="14.25" customHeight="1" x14ac:dyDescent="0.35">
      <c r="A103" s="282"/>
      <c r="N103" s="94"/>
      <c r="S103" s="94"/>
    </row>
    <row r="104" spans="1:19" ht="14.25" customHeight="1" x14ac:dyDescent="0.35">
      <c r="A104" s="282"/>
      <c r="N104" s="94"/>
      <c r="S104" s="94"/>
    </row>
    <row r="105" spans="1:19" ht="14.25" customHeight="1" x14ac:dyDescent="0.35">
      <c r="A105" s="282"/>
      <c r="N105" s="94"/>
      <c r="S105" s="94"/>
    </row>
    <row r="106" spans="1:19" ht="14.25" customHeight="1" x14ac:dyDescent="0.35">
      <c r="A106" s="282"/>
      <c r="N106" s="94"/>
      <c r="S106" s="94"/>
    </row>
    <row r="107" spans="1:19" ht="14.25" customHeight="1" x14ac:dyDescent="0.35">
      <c r="A107" s="282"/>
      <c r="N107" s="94"/>
      <c r="S107" s="94"/>
    </row>
    <row r="108" spans="1:19" ht="14.25" customHeight="1" x14ac:dyDescent="0.35">
      <c r="A108" s="282"/>
      <c r="N108" s="94"/>
      <c r="S108" s="94"/>
    </row>
    <row r="109" spans="1:19" ht="14.25" customHeight="1" x14ac:dyDescent="0.35">
      <c r="A109" s="282"/>
      <c r="N109" s="94"/>
      <c r="S109" s="94"/>
    </row>
    <row r="110" spans="1:19" ht="14.25" customHeight="1" x14ac:dyDescent="0.35">
      <c r="A110" s="282"/>
      <c r="N110" s="94"/>
      <c r="S110" s="94"/>
    </row>
    <row r="111" spans="1:19" ht="14.25" customHeight="1" x14ac:dyDescent="0.35">
      <c r="A111" s="282"/>
      <c r="N111" s="94"/>
      <c r="S111" s="94"/>
    </row>
    <row r="112" spans="1:19" ht="14.25" customHeight="1" x14ac:dyDescent="0.35">
      <c r="A112" s="282"/>
      <c r="N112" s="94"/>
      <c r="S112" s="94"/>
    </row>
    <row r="113" spans="1:19" ht="14.25" customHeight="1" x14ac:dyDescent="0.35">
      <c r="A113" s="282"/>
      <c r="N113" s="94"/>
      <c r="S113" s="94"/>
    </row>
    <row r="114" spans="1:19" ht="14.25" customHeight="1" x14ac:dyDescent="0.35">
      <c r="A114" s="282"/>
      <c r="N114" s="94"/>
      <c r="S114" s="94"/>
    </row>
    <row r="115" spans="1:19" ht="14.25" customHeight="1" x14ac:dyDescent="0.35">
      <c r="A115" s="282"/>
      <c r="N115" s="94"/>
      <c r="S115" s="94"/>
    </row>
    <row r="116" spans="1:19" ht="14.25" customHeight="1" x14ac:dyDescent="0.35">
      <c r="A116" s="282"/>
      <c r="N116" s="94"/>
      <c r="S116" s="94"/>
    </row>
    <row r="117" spans="1:19" ht="14.25" customHeight="1" x14ac:dyDescent="0.35">
      <c r="A117" s="282"/>
      <c r="N117" s="94"/>
      <c r="S117" s="94"/>
    </row>
    <row r="118" spans="1:19" ht="14.25" customHeight="1" x14ac:dyDescent="0.35">
      <c r="A118" s="282"/>
      <c r="N118" s="94"/>
      <c r="S118" s="94"/>
    </row>
    <row r="119" spans="1:19" ht="14.25" customHeight="1" x14ac:dyDescent="0.35">
      <c r="A119" s="282"/>
      <c r="N119" s="94"/>
      <c r="S119" s="94"/>
    </row>
    <row r="120" spans="1:19" ht="14.25" customHeight="1" x14ac:dyDescent="0.35">
      <c r="A120" s="282"/>
      <c r="N120" s="94"/>
      <c r="S120" s="94"/>
    </row>
    <row r="121" spans="1:19" ht="14.25" customHeight="1" x14ac:dyDescent="0.35">
      <c r="A121" s="282"/>
      <c r="N121" s="94"/>
      <c r="S121" s="94"/>
    </row>
    <row r="122" spans="1:19" ht="14.25" customHeight="1" x14ac:dyDescent="0.35">
      <c r="A122" s="282"/>
      <c r="N122" s="94"/>
      <c r="S122" s="94"/>
    </row>
    <row r="123" spans="1:19" ht="14.25" customHeight="1" x14ac:dyDescent="0.35">
      <c r="A123" s="282"/>
      <c r="N123" s="94"/>
      <c r="S123" s="94"/>
    </row>
    <row r="124" spans="1:19" ht="14.25" customHeight="1" x14ac:dyDescent="0.35">
      <c r="A124" s="282"/>
      <c r="N124" s="94"/>
      <c r="S124" s="94"/>
    </row>
    <row r="125" spans="1:19" ht="14.25" customHeight="1" x14ac:dyDescent="0.35">
      <c r="A125" s="282"/>
      <c r="N125" s="94"/>
      <c r="S125" s="94"/>
    </row>
    <row r="126" spans="1:19" ht="14.25" customHeight="1" x14ac:dyDescent="0.35">
      <c r="A126" s="282"/>
      <c r="N126" s="94"/>
      <c r="S126" s="94"/>
    </row>
    <row r="127" spans="1:19" ht="14.25" customHeight="1" x14ac:dyDescent="0.35">
      <c r="A127" s="282"/>
      <c r="N127" s="94"/>
      <c r="S127" s="94"/>
    </row>
    <row r="128" spans="1:19" ht="14.25" customHeight="1" x14ac:dyDescent="0.35">
      <c r="A128" s="282"/>
      <c r="N128" s="94"/>
      <c r="S128" s="94"/>
    </row>
    <row r="129" spans="1:19" ht="14.25" customHeight="1" x14ac:dyDescent="0.35">
      <c r="A129" s="282"/>
      <c r="N129" s="94"/>
      <c r="S129" s="94"/>
    </row>
    <row r="130" spans="1:19" ht="14.25" customHeight="1" x14ac:dyDescent="0.35">
      <c r="A130" s="282"/>
      <c r="N130" s="94"/>
      <c r="S130" s="94"/>
    </row>
    <row r="131" spans="1:19" ht="14.25" customHeight="1" x14ac:dyDescent="0.35">
      <c r="A131" s="282"/>
      <c r="N131" s="94"/>
      <c r="S131" s="94"/>
    </row>
    <row r="132" spans="1:19" ht="14.25" customHeight="1" x14ac:dyDescent="0.35">
      <c r="A132" s="282"/>
      <c r="N132" s="94"/>
      <c r="S132" s="94"/>
    </row>
    <row r="133" spans="1:19" ht="14.25" customHeight="1" x14ac:dyDescent="0.35">
      <c r="A133" s="282"/>
      <c r="N133" s="94"/>
      <c r="S133" s="94"/>
    </row>
    <row r="134" spans="1:19" ht="14.25" customHeight="1" x14ac:dyDescent="0.35">
      <c r="A134" s="282"/>
      <c r="N134" s="94"/>
      <c r="S134" s="94"/>
    </row>
    <row r="135" spans="1:19" ht="14.25" customHeight="1" x14ac:dyDescent="0.35">
      <c r="A135" s="282"/>
      <c r="N135" s="94"/>
      <c r="S135" s="94"/>
    </row>
    <row r="136" spans="1:19" ht="14.25" customHeight="1" x14ac:dyDescent="0.35">
      <c r="A136" s="282"/>
      <c r="N136" s="94"/>
      <c r="S136" s="94"/>
    </row>
    <row r="137" spans="1:19" ht="14.25" customHeight="1" x14ac:dyDescent="0.35">
      <c r="A137" s="282"/>
      <c r="N137" s="94"/>
      <c r="S137" s="94"/>
    </row>
    <row r="138" spans="1:19" ht="14.25" customHeight="1" x14ac:dyDescent="0.35">
      <c r="A138" s="282"/>
      <c r="N138" s="94"/>
      <c r="S138" s="94"/>
    </row>
    <row r="139" spans="1:19" ht="14.25" customHeight="1" x14ac:dyDescent="0.35">
      <c r="A139" s="282"/>
      <c r="N139" s="94"/>
      <c r="S139" s="94"/>
    </row>
    <row r="140" spans="1:19" ht="14.25" customHeight="1" x14ac:dyDescent="0.35">
      <c r="A140" s="282"/>
      <c r="N140" s="94"/>
      <c r="S140" s="94"/>
    </row>
    <row r="141" spans="1:19" ht="14.25" customHeight="1" x14ac:dyDescent="0.35">
      <c r="A141" s="282"/>
      <c r="N141" s="94"/>
      <c r="S141" s="94"/>
    </row>
    <row r="142" spans="1:19" ht="14.25" customHeight="1" x14ac:dyDescent="0.35">
      <c r="A142" s="282"/>
      <c r="N142" s="94"/>
      <c r="S142" s="94"/>
    </row>
    <row r="143" spans="1:19" ht="14.25" customHeight="1" x14ac:dyDescent="0.35">
      <c r="A143" s="282"/>
      <c r="N143" s="94"/>
      <c r="S143" s="94"/>
    </row>
    <row r="144" spans="1:19" ht="14.25" customHeight="1" x14ac:dyDescent="0.35">
      <c r="A144" s="282"/>
      <c r="N144" s="94"/>
      <c r="S144" s="94"/>
    </row>
    <row r="145" spans="1:19" ht="14.25" customHeight="1" x14ac:dyDescent="0.35">
      <c r="A145" s="282"/>
      <c r="N145" s="94"/>
      <c r="S145" s="94"/>
    </row>
    <row r="146" spans="1:19" ht="14.25" customHeight="1" x14ac:dyDescent="0.35">
      <c r="A146" s="282"/>
      <c r="N146" s="94"/>
      <c r="S146" s="94"/>
    </row>
    <row r="147" spans="1:19" ht="14.25" customHeight="1" x14ac:dyDescent="0.35">
      <c r="A147" s="282"/>
      <c r="N147" s="94"/>
      <c r="S147" s="94"/>
    </row>
    <row r="148" spans="1:19" ht="14.25" customHeight="1" x14ac:dyDescent="0.35">
      <c r="A148" s="282"/>
      <c r="N148" s="94"/>
      <c r="S148" s="94"/>
    </row>
    <row r="149" spans="1:19" ht="14.25" customHeight="1" x14ac:dyDescent="0.35">
      <c r="A149" s="282"/>
      <c r="N149" s="94"/>
      <c r="S149" s="94"/>
    </row>
    <row r="150" spans="1:19" ht="14.25" customHeight="1" x14ac:dyDescent="0.35">
      <c r="A150" s="282"/>
      <c r="N150" s="94"/>
      <c r="S150" s="94"/>
    </row>
    <row r="151" spans="1:19" ht="14.25" customHeight="1" x14ac:dyDescent="0.35">
      <c r="A151" s="282"/>
      <c r="N151" s="94"/>
      <c r="S151" s="94"/>
    </row>
    <row r="152" spans="1:19" ht="14.25" customHeight="1" x14ac:dyDescent="0.35">
      <c r="A152" s="282"/>
      <c r="N152" s="94"/>
      <c r="S152" s="94"/>
    </row>
    <row r="153" spans="1:19" ht="14.25" customHeight="1" x14ac:dyDescent="0.35">
      <c r="A153" s="282"/>
      <c r="N153" s="94"/>
      <c r="S153" s="94"/>
    </row>
    <row r="154" spans="1:19" ht="14.25" customHeight="1" x14ac:dyDescent="0.35">
      <c r="A154" s="282"/>
      <c r="N154" s="94"/>
      <c r="S154" s="94"/>
    </row>
    <row r="155" spans="1:19" ht="14.25" customHeight="1" x14ac:dyDescent="0.35">
      <c r="A155" s="282"/>
      <c r="N155" s="94"/>
      <c r="S155" s="94"/>
    </row>
    <row r="156" spans="1:19" ht="14.25" customHeight="1" x14ac:dyDescent="0.35">
      <c r="A156" s="282"/>
      <c r="N156" s="94"/>
      <c r="S156" s="94"/>
    </row>
    <row r="157" spans="1:19" ht="14.25" customHeight="1" x14ac:dyDescent="0.35">
      <c r="A157" s="282"/>
      <c r="N157" s="94"/>
      <c r="S157" s="94"/>
    </row>
    <row r="158" spans="1:19" ht="14.25" customHeight="1" x14ac:dyDescent="0.35">
      <c r="A158" s="282"/>
      <c r="N158" s="94"/>
      <c r="S158" s="94"/>
    </row>
    <row r="159" spans="1:19" ht="14.25" customHeight="1" x14ac:dyDescent="0.35">
      <c r="A159" s="282"/>
      <c r="N159" s="94"/>
      <c r="S159" s="94"/>
    </row>
    <row r="160" spans="1:19" ht="14.25" customHeight="1" x14ac:dyDescent="0.35">
      <c r="A160" s="282"/>
      <c r="N160" s="94"/>
      <c r="S160" s="94"/>
    </row>
    <row r="161" spans="1:19" ht="14.25" customHeight="1" x14ac:dyDescent="0.35">
      <c r="A161" s="282"/>
      <c r="N161" s="94"/>
      <c r="S161" s="94"/>
    </row>
    <row r="162" spans="1:19" ht="14.25" customHeight="1" x14ac:dyDescent="0.35">
      <c r="A162" s="282"/>
      <c r="N162" s="94"/>
      <c r="S162" s="94"/>
    </row>
    <row r="163" spans="1:19" ht="14.25" customHeight="1" x14ac:dyDescent="0.35">
      <c r="A163" s="282"/>
      <c r="N163" s="94"/>
      <c r="S163" s="94"/>
    </row>
    <row r="164" spans="1:19" ht="14.25" customHeight="1" x14ac:dyDescent="0.35">
      <c r="A164" s="282"/>
      <c r="N164" s="94"/>
      <c r="S164" s="94"/>
    </row>
    <row r="165" spans="1:19" ht="14.25" customHeight="1" x14ac:dyDescent="0.35">
      <c r="A165" s="282"/>
      <c r="N165" s="94"/>
      <c r="S165" s="94"/>
    </row>
    <row r="166" spans="1:19" ht="14.25" customHeight="1" x14ac:dyDescent="0.35">
      <c r="A166" s="282"/>
      <c r="N166" s="94"/>
      <c r="S166" s="94"/>
    </row>
    <row r="167" spans="1:19" ht="14.25" customHeight="1" x14ac:dyDescent="0.35">
      <c r="A167" s="282"/>
      <c r="N167" s="94"/>
      <c r="S167" s="94"/>
    </row>
    <row r="168" spans="1:19" ht="14.25" customHeight="1" x14ac:dyDescent="0.35">
      <c r="A168" s="282"/>
      <c r="N168" s="94"/>
      <c r="S168" s="94"/>
    </row>
    <row r="169" spans="1:19" ht="14.25" customHeight="1" x14ac:dyDescent="0.35">
      <c r="A169" s="282"/>
      <c r="N169" s="94"/>
      <c r="S169" s="94"/>
    </row>
    <row r="170" spans="1:19" ht="14.25" customHeight="1" x14ac:dyDescent="0.35">
      <c r="A170" s="282"/>
      <c r="N170" s="94"/>
      <c r="S170" s="94"/>
    </row>
    <row r="171" spans="1:19" ht="14.25" customHeight="1" x14ac:dyDescent="0.35">
      <c r="A171" s="282"/>
      <c r="N171" s="94"/>
      <c r="S171" s="94"/>
    </row>
    <row r="172" spans="1:19" ht="14.25" customHeight="1" x14ac:dyDescent="0.35">
      <c r="A172" s="282"/>
      <c r="N172" s="94"/>
      <c r="S172" s="94"/>
    </row>
    <row r="173" spans="1:19" ht="14.25" customHeight="1" x14ac:dyDescent="0.35">
      <c r="A173" s="282"/>
      <c r="N173" s="94"/>
      <c r="S173" s="94"/>
    </row>
    <row r="174" spans="1:19" ht="14.25" customHeight="1" x14ac:dyDescent="0.35">
      <c r="A174" s="282"/>
      <c r="N174" s="94"/>
      <c r="S174" s="94"/>
    </row>
    <row r="175" spans="1:19" ht="14.25" customHeight="1" x14ac:dyDescent="0.35">
      <c r="A175" s="282"/>
      <c r="N175" s="94"/>
      <c r="S175" s="94"/>
    </row>
    <row r="176" spans="1:19" ht="14.25" customHeight="1" x14ac:dyDescent="0.35">
      <c r="A176" s="282"/>
      <c r="N176" s="94"/>
      <c r="S176" s="94"/>
    </row>
    <row r="177" spans="1:19" ht="14.25" customHeight="1" x14ac:dyDescent="0.35">
      <c r="A177" s="282"/>
      <c r="N177" s="94"/>
      <c r="S177" s="94"/>
    </row>
    <row r="178" spans="1:19" ht="14.25" customHeight="1" x14ac:dyDescent="0.35">
      <c r="A178" s="282"/>
      <c r="N178" s="94"/>
      <c r="S178" s="94"/>
    </row>
    <row r="179" spans="1:19" ht="14.25" customHeight="1" x14ac:dyDescent="0.35">
      <c r="A179" s="282"/>
      <c r="N179" s="94"/>
      <c r="S179" s="94"/>
    </row>
    <row r="180" spans="1:19" ht="14.25" customHeight="1" x14ac:dyDescent="0.35">
      <c r="A180" s="282"/>
      <c r="N180" s="94"/>
      <c r="S180" s="94"/>
    </row>
    <row r="181" spans="1:19" ht="14.25" customHeight="1" x14ac:dyDescent="0.35">
      <c r="A181" s="282"/>
      <c r="N181" s="94"/>
      <c r="S181" s="94"/>
    </row>
    <row r="182" spans="1:19" ht="14.25" customHeight="1" x14ac:dyDescent="0.35">
      <c r="A182" s="282"/>
      <c r="N182" s="94"/>
      <c r="S182" s="94"/>
    </row>
    <row r="183" spans="1:19" ht="14.25" customHeight="1" x14ac:dyDescent="0.35">
      <c r="A183" s="282"/>
      <c r="N183" s="94"/>
      <c r="S183" s="94"/>
    </row>
    <row r="184" spans="1:19" ht="14.25" customHeight="1" x14ac:dyDescent="0.35">
      <c r="A184" s="282"/>
      <c r="N184" s="94"/>
      <c r="S184" s="94"/>
    </row>
    <row r="185" spans="1:19" ht="14.25" customHeight="1" x14ac:dyDescent="0.35">
      <c r="A185" s="282"/>
      <c r="N185" s="94"/>
      <c r="S185" s="94"/>
    </row>
    <row r="186" spans="1:19" ht="14.25" customHeight="1" x14ac:dyDescent="0.35">
      <c r="A186" s="282"/>
      <c r="N186" s="94"/>
      <c r="S186" s="94"/>
    </row>
    <row r="187" spans="1:19" ht="14.25" customHeight="1" x14ac:dyDescent="0.35">
      <c r="A187" s="282"/>
      <c r="N187" s="94"/>
      <c r="S187" s="94"/>
    </row>
    <row r="188" spans="1:19" ht="14.25" customHeight="1" x14ac:dyDescent="0.35">
      <c r="A188" s="282"/>
      <c r="N188" s="94"/>
      <c r="S188" s="94"/>
    </row>
    <row r="189" spans="1:19" ht="14.25" customHeight="1" x14ac:dyDescent="0.35">
      <c r="A189" s="282"/>
      <c r="N189" s="94"/>
      <c r="S189" s="94"/>
    </row>
    <row r="190" spans="1:19" ht="14.25" customHeight="1" x14ac:dyDescent="0.35">
      <c r="A190" s="282"/>
      <c r="N190" s="94"/>
      <c r="S190" s="94"/>
    </row>
    <row r="191" spans="1:19" ht="14.25" customHeight="1" x14ac:dyDescent="0.35">
      <c r="A191" s="282"/>
      <c r="N191" s="94"/>
      <c r="S191" s="94"/>
    </row>
    <row r="192" spans="1:19" ht="14.25" customHeight="1" x14ac:dyDescent="0.35">
      <c r="A192" s="282"/>
      <c r="N192" s="94"/>
      <c r="S192" s="94"/>
    </row>
    <row r="193" spans="1:19" ht="14.25" customHeight="1" x14ac:dyDescent="0.35">
      <c r="A193" s="282"/>
      <c r="N193" s="94"/>
      <c r="S193" s="94"/>
    </row>
    <row r="194" spans="1:19" ht="14.25" customHeight="1" x14ac:dyDescent="0.35">
      <c r="A194" s="282"/>
      <c r="N194" s="94"/>
      <c r="S194" s="94"/>
    </row>
    <row r="195" spans="1:19" ht="14.25" customHeight="1" x14ac:dyDescent="0.35">
      <c r="A195" s="282"/>
      <c r="N195" s="94"/>
      <c r="S195" s="94"/>
    </row>
    <row r="196" spans="1:19" ht="14.25" customHeight="1" x14ac:dyDescent="0.35">
      <c r="A196" s="282"/>
      <c r="N196" s="94"/>
      <c r="S196" s="94"/>
    </row>
    <row r="197" spans="1:19" ht="14.25" customHeight="1" x14ac:dyDescent="0.35">
      <c r="A197" s="282"/>
      <c r="N197" s="94"/>
      <c r="S197" s="94"/>
    </row>
    <row r="198" spans="1:19" ht="14.25" customHeight="1" x14ac:dyDescent="0.35">
      <c r="A198" s="282"/>
      <c r="N198" s="94"/>
      <c r="S198" s="94"/>
    </row>
    <row r="199" spans="1:19" ht="14.25" customHeight="1" x14ac:dyDescent="0.35">
      <c r="A199" s="282"/>
      <c r="N199" s="94"/>
      <c r="S199" s="94"/>
    </row>
    <row r="200" spans="1:19" ht="14.25" customHeight="1" x14ac:dyDescent="0.35">
      <c r="A200" s="282"/>
      <c r="N200" s="94"/>
      <c r="S200" s="94"/>
    </row>
    <row r="201" spans="1:19" ht="14.25" customHeight="1" x14ac:dyDescent="0.35">
      <c r="A201" s="282"/>
      <c r="N201" s="94"/>
      <c r="S201" s="94"/>
    </row>
    <row r="202" spans="1:19" ht="14.25" customHeight="1" x14ac:dyDescent="0.35">
      <c r="A202" s="282"/>
      <c r="N202" s="94"/>
      <c r="S202" s="94"/>
    </row>
    <row r="203" spans="1:19" ht="14.25" customHeight="1" x14ac:dyDescent="0.35">
      <c r="A203" s="282"/>
      <c r="N203" s="94"/>
      <c r="S203" s="94"/>
    </row>
    <row r="204" spans="1:19" ht="14.25" customHeight="1" x14ac:dyDescent="0.35">
      <c r="A204" s="282"/>
      <c r="N204" s="94"/>
      <c r="S204" s="94"/>
    </row>
    <row r="205" spans="1:19" ht="14.25" customHeight="1" x14ac:dyDescent="0.35">
      <c r="A205" s="282"/>
      <c r="N205" s="94"/>
      <c r="S205" s="94"/>
    </row>
    <row r="206" spans="1:19" ht="14.25" customHeight="1" x14ac:dyDescent="0.35">
      <c r="A206" s="282"/>
      <c r="N206" s="94"/>
      <c r="S206" s="94"/>
    </row>
    <row r="207" spans="1:19" ht="14.25" customHeight="1" x14ac:dyDescent="0.35">
      <c r="A207" s="282"/>
      <c r="N207" s="94"/>
      <c r="S207" s="94"/>
    </row>
    <row r="208" spans="1:19" ht="14.25" customHeight="1" x14ac:dyDescent="0.35">
      <c r="A208" s="282"/>
      <c r="N208" s="94"/>
      <c r="S208" s="94"/>
    </row>
    <row r="209" spans="1:19" ht="14.25" customHeight="1" x14ac:dyDescent="0.35">
      <c r="A209" s="282"/>
      <c r="N209" s="94"/>
      <c r="S209" s="94"/>
    </row>
    <row r="210" spans="1:19" ht="14.25" customHeight="1" x14ac:dyDescent="0.35">
      <c r="A210" s="282"/>
      <c r="N210" s="94"/>
      <c r="S210" s="94"/>
    </row>
    <row r="211" spans="1:19" ht="14.25" customHeight="1" x14ac:dyDescent="0.35">
      <c r="A211" s="282"/>
      <c r="N211" s="94"/>
      <c r="S211" s="94"/>
    </row>
    <row r="212" spans="1:19" ht="14.25" customHeight="1" x14ac:dyDescent="0.35">
      <c r="A212" s="282"/>
      <c r="N212" s="94"/>
      <c r="S212" s="94"/>
    </row>
    <row r="213" spans="1:19" ht="14.25" customHeight="1" x14ac:dyDescent="0.35">
      <c r="A213" s="282"/>
      <c r="N213" s="94"/>
      <c r="S213" s="94"/>
    </row>
    <row r="214" spans="1:19" ht="14.25" customHeight="1" x14ac:dyDescent="0.35">
      <c r="A214" s="282"/>
      <c r="N214" s="94"/>
      <c r="S214" s="94"/>
    </row>
    <row r="215" spans="1:19" ht="14.25" customHeight="1" x14ac:dyDescent="0.35">
      <c r="A215" s="282"/>
      <c r="N215" s="94"/>
      <c r="S215" s="94"/>
    </row>
    <row r="216" spans="1:19" ht="14.25" customHeight="1" x14ac:dyDescent="0.35">
      <c r="A216" s="282"/>
      <c r="N216" s="94"/>
      <c r="S216" s="94"/>
    </row>
    <row r="217" spans="1:19" ht="14.25" customHeight="1" x14ac:dyDescent="0.35">
      <c r="A217" s="282"/>
      <c r="N217" s="94"/>
      <c r="S217" s="94"/>
    </row>
    <row r="218" spans="1:19" ht="14.25" customHeight="1" x14ac:dyDescent="0.35">
      <c r="A218" s="282"/>
      <c r="N218" s="94"/>
      <c r="S218" s="94"/>
    </row>
    <row r="219" spans="1:19" ht="14.25" customHeight="1" x14ac:dyDescent="0.35">
      <c r="A219" s="282"/>
      <c r="N219" s="94"/>
      <c r="S219" s="94"/>
    </row>
    <row r="220" spans="1:19" ht="14.25" customHeight="1" x14ac:dyDescent="0.35">
      <c r="A220" s="282"/>
      <c r="N220" s="94"/>
      <c r="S220" s="94"/>
    </row>
    <row r="221" spans="1:19" ht="14.25" customHeight="1" x14ac:dyDescent="0.35">
      <c r="A221" s="282"/>
      <c r="N221" s="94"/>
      <c r="S221" s="94"/>
    </row>
    <row r="222" spans="1:19" ht="14.25" customHeight="1" x14ac:dyDescent="0.35">
      <c r="A222" s="282"/>
      <c r="N222" s="94"/>
      <c r="S222" s="94"/>
    </row>
    <row r="223" spans="1:19" ht="14.25" customHeight="1" x14ac:dyDescent="0.35">
      <c r="A223" s="282"/>
      <c r="N223" s="94"/>
      <c r="S223" s="94"/>
    </row>
    <row r="224" spans="1:19" ht="14.25" customHeight="1" x14ac:dyDescent="0.35">
      <c r="A224" s="282"/>
      <c r="N224" s="94"/>
      <c r="S224" s="94"/>
    </row>
    <row r="225" spans="1:19" ht="14.25" customHeight="1" x14ac:dyDescent="0.35">
      <c r="A225" s="282"/>
      <c r="N225" s="94"/>
      <c r="S225" s="94"/>
    </row>
    <row r="226" spans="1:19" ht="14.25" customHeight="1" x14ac:dyDescent="0.35">
      <c r="A226" s="282"/>
      <c r="N226" s="94"/>
      <c r="S226" s="94"/>
    </row>
    <row r="227" spans="1:19" ht="14.25" customHeight="1" x14ac:dyDescent="0.35">
      <c r="A227" s="282"/>
      <c r="N227" s="94"/>
      <c r="S227" s="94"/>
    </row>
    <row r="228" spans="1:19" ht="14.25" customHeight="1" x14ac:dyDescent="0.35">
      <c r="A228" s="282"/>
      <c r="N228" s="94"/>
      <c r="S228" s="94"/>
    </row>
    <row r="229" spans="1:19" ht="14.25" customHeight="1" x14ac:dyDescent="0.35">
      <c r="A229" s="282"/>
      <c r="N229" s="94"/>
      <c r="S229" s="94"/>
    </row>
    <row r="230" spans="1:19" ht="14.25" customHeight="1" x14ac:dyDescent="0.35">
      <c r="A230" s="282"/>
      <c r="N230" s="94"/>
      <c r="S230" s="94"/>
    </row>
    <row r="231" spans="1:19" ht="14.25" customHeight="1" x14ac:dyDescent="0.35">
      <c r="A231" s="282"/>
      <c r="N231" s="94"/>
      <c r="S231" s="94"/>
    </row>
    <row r="232" spans="1:19" ht="14.25" customHeight="1" x14ac:dyDescent="0.35">
      <c r="A232" s="282"/>
      <c r="N232" s="94"/>
      <c r="S232" s="94"/>
    </row>
    <row r="233" spans="1:19" ht="14.25" customHeight="1" x14ac:dyDescent="0.35">
      <c r="A233" s="282"/>
      <c r="N233" s="94"/>
      <c r="S233" s="94"/>
    </row>
    <row r="234" spans="1:19" ht="14.25" customHeight="1" x14ac:dyDescent="0.35">
      <c r="A234" s="282"/>
      <c r="N234" s="94"/>
      <c r="S234" s="94"/>
    </row>
    <row r="235" spans="1:19" ht="14.25" customHeight="1" x14ac:dyDescent="0.35">
      <c r="A235" s="282"/>
      <c r="N235" s="94"/>
      <c r="S235" s="94"/>
    </row>
    <row r="236" spans="1:19" ht="14.25" customHeight="1" x14ac:dyDescent="0.35">
      <c r="A236" s="282"/>
      <c r="N236" s="94"/>
      <c r="S236" s="94"/>
    </row>
    <row r="237" spans="1:19" ht="14.25" customHeight="1" x14ac:dyDescent="0.35">
      <c r="A237" s="282"/>
      <c r="N237" s="94"/>
      <c r="S237" s="94"/>
    </row>
    <row r="238" spans="1:19" ht="14.25" customHeight="1" x14ac:dyDescent="0.35">
      <c r="A238" s="282"/>
      <c r="N238" s="94"/>
      <c r="S238" s="94"/>
    </row>
    <row r="239" spans="1:19" ht="14.25" customHeight="1" x14ac:dyDescent="0.35">
      <c r="A239" s="282"/>
      <c r="N239" s="94"/>
      <c r="S239" s="94"/>
    </row>
    <row r="240" spans="1:19" ht="14.25" customHeight="1" x14ac:dyDescent="0.35">
      <c r="A240" s="282"/>
      <c r="N240" s="94"/>
      <c r="S240" s="94"/>
    </row>
    <row r="241" spans="1:19" ht="14.25" customHeight="1" x14ac:dyDescent="0.35">
      <c r="A241" s="282"/>
      <c r="N241" s="94"/>
      <c r="S241" s="94"/>
    </row>
    <row r="242" spans="1:19" ht="14.25" customHeight="1" x14ac:dyDescent="0.35">
      <c r="A242" s="282"/>
      <c r="N242" s="94"/>
      <c r="S242" s="94"/>
    </row>
    <row r="243" spans="1:19" ht="14.25" customHeight="1" x14ac:dyDescent="0.35">
      <c r="A243" s="282"/>
      <c r="N243" s="94"/>
      <c r="S243" s="94"/>
    </row>
    <row r="244" spans="1:19" ht="14.25" customHeight="1" x14ac:dyDescent="0.35">
      <c r="A244" s="282"/>
      <c r="N244" s="94"/>
      <c r="S244" s="94"/>
    </row>
    <row r="245" spans="1:19" ht="14.25" customHeight="1" x14ac:dyDescent="0.35">
      <c r="A245" s="282"/>
      <c r="N245" s="94"/>
      <c r="S245" s="94"/>
    </row>
    <row r="246" spans="1:19" ht="14.25" customHeight="1" x14ac:dyDescent="0.35">
      <c r="A246" s="282"/>
      <c r="N246" s="94"/>
      <c r="S246" s="94"/>
    </row>
    <row r="247" spans="1:19" ht="14.25" customHeight="1" x14ac:dyDescent="0.35">
      <c r="A247" s="282"/>
      <c r="N247" s="94"/>
      <c r="S247" s="94"/>
    </row>
    <row r="248" spans="1:19" ht="14.25" customHeight="1" x14ac:dyDescent="0.35">
      <c r="A248" s="282"/>
      <c r="N248" s="94"/>
      <c r="S248" s="94"/>
    </row>
    <row r="249" spans="1:19" ht="14.25" customHeight="1" x14ac:dyDescent="0.35">
      <c r="A249" s="282"/>
      <c r="N249" s="94"/>
      <c r="S249" s="94"/>
    </row>
    <row r="250" spans="1:19" ht="14.25" customHeight="1" x14ac:dyDescent="0.35">
      <c r="A250" s="282"/>
      <c r="N250" s="94"/>
      <c r="S250" s="94"/>
    </row>
    <row r="251" spans="1:19" ht="14.25" customHeight="1" x14ac:dyDescent="0.35">
      <c r="A251" s="282"/>
      <c r="N251" s="94"/>
      <c r="S251" s="94"/>
    </row>
    <row r="252" spans="1:19" ht="14.25" customHeight="1" x14ac:dyDescent="0.35">
      <c r="A252" s="282"/>
      <c r="N252" s="94"/>
      <c r="S252" s="94"/>
    </row>
    <row r="253" spans="1:19" ht="14.25" customHeight="1" x14ac:dyDescent="0.35">
      <c r="A253" s="282"/>
      <c r="N253" s="94"/>
      <c r="S253" s="94"/>
    </row>
    <row r="254" spans="1:19" ht="14.25" customHeight="1" x14ac:dyDescent="0.35">
      <c r="A254" s="282"/>
      <c r="N254" s="94"/>
      <c r="S254" s="94"/>
    </row>
    <row r="255" spans="1:19" ht="14.25" customHeight="1" x14ac:dyDescent="0.35">
      <c r="A255" s="282"/>
      <c r="N255" s="94"/>
      <c r="S255" s="94"/>
    </row>
    <row r="256" spans="1:19" ht="14.25" customHeight="1" x14ac:dyDescent="0.35">
      <c r="A256" s="282"/>
      <c r="N256" s="94"/>
      <c r="S256" s="94"/>
    </row>
    <row r="257" spans="1:19" ht="14.25" customHeight="1" x14ac:dyDescent="0.35">
      <c r="A257" s="282"/>
      <c r="N257" s="94"/>
      <c r="S257" s="94"/>
    </row>
    <row r="258" spans="1:19" ht="14.25" customHeight="1" x14ac:dyDescent="0.35">
      <c r="A258" s="282"/>
      <c r="N258" s="94"/>
      <c r="S258" s="94"/>
    </row>
    <row r="259" spans="1:19" ht="14.25" customHeight="1" x14ac:dyDescent="0.35">
      <c r="A259" s="282"/>
      <c r="N259" s="94"/>
      <c r="S259" s="94"/>
    </row>
    <row r="260" spans="1:19" ht="14.25" customHeight="1" x14ac:dyDescent="0.35">
      <c r="A260" s="282"/>
      <c r="N260" s="94"/>
      <c r="S260" s="94"/>
    </row>
    <row r="261" spans="1:19" ht="14.25" customHeight="1" x14ac:dyDescent="0.35">
      <c r="A261" s="282"/>
      <c r="N261" s="94"/>
      <c r="S261" s="94"/>
    </row>
    <row r="262" spans="1:19" ht="14.25" customHeight="1" x14ac:dyDescent="0.35">
      <c r="A262" s="282"/>
      <c r="N262" s="94"/>
      <c r="S262" s="94"/>
    </row>
    <row r="263" spans="1:19" ht="14.25" customHeight="1" x14ac:dyDescent="0.35">
      <c r="A263" s="282"/>
      <c r="N263" s="94"/>
      <c r="S263" s="94"/>
    </row>
    <row r="264" spans="1:19" ht="14.25" customHeight="1" x14ac:dyDescent="0.35">
      <c r="A264" s="282"/>
      <c r="N264" s="94"/>
      <c r="S264" s="94"/>
    </row>
    <row r="265" spans="1:19" ht="14.25" customHeight="1" x14ac:dyDescent="0.35">
      <c r="A265" s="282"/>
      <c r="N265" s="94"/>
      <c r="S265" s="94"/>
    </row>
    <row r="266" spans="1:19" ht="14.25" customHeight="1" x14ac:dyDescent="0.35">
      <c r="A266" s="282"/>
      <c r="N266" s="94"/>
      <c r="S266" s="94"/>
    </row>
    <row r="267" spans="1:19" ht="14.25" customHeight="1" x14ac:dyDescent="0.35">
      <c r="A267" s="282"/>
      <c r="N267" s="94"/>
      <c r="S267" s="94"/>
    </row>
    <row r="268" spans="1:19" ht="14.25" customHeight="1" x14ac:dyDescent="0.35">
      <c r="A268" s="282"/>
      <c r="N268" s="94"/>
      <c r="S268" s="94"/>
    </row>
    <row r="269" spans="1:19" ht="14.25" customHeight="1" x14ac:dyDescent="0.35">
      <c r="A269" s="282"/>
      <c r="N269" s="94"/>
      <c r="S269" s="94"/>
    </row>
    <row r="270" spans="1:19" ht="14.25" customHeight="1" x14ac:dyDescent="0.35">
      <c r="A270" s="282"/>
      <c r="N270" s="94"/>
      <c r="S270" s="94"/>
    </row>
    <row r="271" spans="1:19" ht="14.25" customHeight="1" x14ac:dyDescent="0.35">
      <c r="A271" s="282"/>
      <c r="N271" s="94"/>
      <c r="S271" s="94"/>
    </row>
    <row r="272" spans="1:19" ht="14.25" customHeight="1" x14ac:dyDescent="0.35">
      <c r="A272" s="282"/>
      <c r="N272" s="94"/>
      <c r="S272" s="94"/>
    </row>
    <row r="273" spans="1:19" ht="14.25" customHeight="1" x14ac:dyDescent="0.35">
      <c r="A273" s="282"/>
      <c r="N273" s="94"/>
      <c r="S273" s="94"/>
    </row>
    <row r="274" spans="1:19" ht="14.25" customHeight="1" x14ac:dyDescent="0.35">
      <c r="A274" s="282"/>
      <c r="N274" s="94"/>
      <c r="S274" s="94"/>
    </row>
    <row r="275" spans="1:19" ht="14.25" customHeight="1" x14ac:dyDescent="0.35">
      <c r="A275" s="282"/>
      <c r="N275" s="94"/>
      <c r="S275" s="94"/>
    </row>
    <row r="276" spans="1:19" ht="14.25" customHeight="1" x14ac:dyDescent="0.35">
      <c r="A276" s="282"/>
      <c r="N276" s="94"/>
      <c r="S276" s="94"/>
    </row>
    <row r="277" spans="1:19" ht="14.25" customHeight="1" x14ac:dyDescent="0.35">
      <c r="A277" s="282"/>
      <c r="N277" s="94"/>
      <c r="S277" s="94"/>
    </row>
    <row r="278" spans="1:19" ht="14.25" customHeight="1" x14ac:dyDescent="0.35">
      <c r="A278" s="282"/>
      <c r="N278" s="94"/>
      <c r="S278" s="94"/>
    </row>
    <row r="279" spans="1:19" ht="14.25" customHeight="1" x14ac:dyDescent="0.35">
      <c r="A279" s="282"/>
      <c r="N279" s="94"/>
      <c r="S279" s="94"/>
    </row>
    <row r="280" spans="1:19" ht="14.25" customHeight="1" x14ac:dyDescent="0.35">
      <c r="A280" s="282"/>
      <c r="N280" s="94"/>
      <c r="S280" s="94"/>
    </row>
    <row r="281" spans="1:19" ht="14.25" customHeight="1" x14ac:dyDescent="0.35">
      <c r="A281" s="282"/>
      <c r="N281" s="94"/>
      <c r="S281" s="94"/>
    </row>
    <row r="282" spans="1:19" ht="14.25" customHeight="1" x14ac:dyDescent="0.35">
      <c r="A282" s="282"/>
      <c r="N282" s="94"/>
      <c r="S282" s="94"/>
    </row>
    <row r="283" spans="1:19" ht="14.25" customHeight="1" x14ac:dyDescent="0.35">
      <c r="A283" s="282"/>
      <c r="N283" s="94"/>
      <c r="S283" s="94"/>
    </row>
    <row r="284" spans="1:19" ht="14.25" customHeight="1" x14ac:dyDescent="0.35">
      <c r="A284" s="282"/>
      <c r="N284" s="94"/>
      <c r="S284" s="94"/>
    </row>
    <row r="285" spans="1:19" ht="14.25" customHeight="1" x14ac:dyDescent="0.35">
      <c r="A285" s="282"/>
      <c r="N285" s="94"/>
      <c r="S285" s="94"/>
    </row>
    <row r="286" spans="1:19" ht="14.25" customHeight="1" x14ac:dyDescent="0.35">
      <c r="A286" s="282"/>
      <c r="N286" s="94"/>
      <c r="S286" s="94"/>
    </row>
    <row r="287" spans="1:19" ht="14.25" customHeight="1" x14ac:dyDescent="0.35">
      <c r="A287" s="282"/>
      <c r="N287" s="94"/>
      <c r="S287" s="94"/>
    </row>
    <row r="288" spans="1:19" ht="14.25" customHeight="1" x14ac:dyDescent="0.35">
      <c r="A288" s="282"/>
      <c r="N288" s="94"/>
      <c r="S288" s="94"/>
    </row>
    <row r="289" spans="1:19" ht="14.25" customHeight="1" x14ac:dyDescent="0.35">
      <c r="A289" s="282"/>
      <c r="N289" s="94"/>
      <c r="S289" s="94"/>
    </row>
    <row r="290" spans="1:19" ht="14.25" customHeight="1" x14ac:dyDescent="0.35">
      <c r="A290" s="282"/>
      <c r="N290" s="94"/>
      <c r="S290" s="94"/>
    </row>
    <row r="291" spans="1:19" ht="14.25" customHeight="1" x14ac:dyDescent="0.35">
      <c r="A291" s="282"/>
      <c r="N291" s="94"/>
      <c r="S291" s="94"/>
    </row>
    <row r="292" spans="1:19" ht="14.25" customHeight="1" x14ac:dyDescent="0.35">
      <c r="A292" s="282"/>
      <c r="N292" s="94"/>
      <c r="S292" s="94"/>
    </row>
    <row r="293" spans="1:19" ht="14.25" customHeight="1" x14ac:dyDescent="0.35">
      <c r="A293" s="282"/>
      <c r="N293" s="94"/>
      <c r="S293" s="94"/>
    </row>
    <row r="294" spans="1:19" ht="14.25" customHeight="1" x14ac:dyDescent="0.35">
      <c r="A294" s="282"/>
      <c r="N294" s="94"/>
      <c r="S294" s="94"/>
    </row>
    <row r="295" spans="1:19" ht="14.25" customHeight="1" x14ac:dyDescent="0.35">
      <c r="A295" s="282"/>
      <c r="N295" s="94"/>
      <c r="S295" s="94"/>
    </row>
    <row r="296" spans="1:19" ht="14.25" customHeight="1" x14ac:dyDescent="0.35">
      <c r="A296" s="282"/>
      <c r="N296" s="94"/>
      <c r="S296" s="94"/>
    </row>
    <row r="297" spans="1:19" ht="14.25" customHeight="1" x14ac:dyDescent="0.35">
      <c r="A297" s="282"/>
      <c r="N297" s="94"/>
      <c r="S297" s="94"/>
    </row>
    <row r="298" spans="1:19" ht="14.25" customHeight="1" x14ac:dyDescent="0.35">
      <c r="A298" s="282"/>
      <c r="N298" s="94"/>
      <c r="S298" s="94"/>
    </row>
    <row r="299" spans="1:19" ht="14.25" customHeight="1" x14ac:dyDescent="0.35">
      <c r="A299" s="282"/>
      <c r="N299" s="94"/>
      <c r="S299" s="94"/>
    </row>
    <row r="300" spans="1:19" ht="14.25" customHeight="1" x14ac:dyDescent="0.35">
      <c r="A300" s="282"/>
      <c r="N300" s="94"/>
      <c r="S300" s="94"/>
    </row>
    <row r="301" spans="1:19" ht="14.25" customHeight="1" x14ac:dyDescent="0.35">
      <c r="A301" s="282"/>
      <c r="N301" s="94"/>
      <c r="S301" s="94"/>
    </row>
    <row r="302" spans="1:19" ht="14.25" customHeight="1" x14ac:dyDescent="0.35">
      <c r="A302" s="282"/>
      <c r="N302" s="94"/>
      <c r="S302" s="94"/>
    </row>
    <row r="303" spans="1:19" ht="14.25" customHeight="1" x14ac:dyDescent="0.35">
      <c r="A303" s="282"/>
      <c r="N303" s="94"/>
      <c r="S303" s="94"/>
    </row>
    <row r="304" spans="1:19" ht="14.25" customHeight="1" x14ac:dyDescent="0.35">
      <c r="A304" s="282"/>
      <c r="N304" s="94"/>
      <c r="S304" s="94"/>
    </row>
    <row r="305" spans="1:19" ht="14.25" customHeight="1" x14ac:dyDescent="0.35">
      <c r="A305" s="282"/>
      <c r="N305" s="94"/>
      <c r="S305" s="94"/>
    </row>
    <row r="306" spans="1:19" ht="14.25" customHeight="1" x14ac:dyDescent="0.35">
      <c r="A306" s="282"/>
      <c r="N306" s="94"/>
      <c r="S306" s="94"/>
    </row>
    <row r="307" spans="1:19" ht="14.25" customHeight="1" x14ac:dyDescent="0.35">
      <c r="A307" s="282"/>
      <c r="N307" s="94"/>
      <c r="S307" s="94"/>
    </row>
    <row r="308" spans="1:19" ht="14.25" customHeight="1" x14ac:dyDescent="0.35">
      <c r="A308" s="282"/>
      <c r="N308" s="94"/>
      <c r="S308" s="94"/>
    </row>
    <row r="309" spans="1:19" ht="14.25" customHeight="1" x14ac:dyDescent="0.35">
      <c r="A309" s="282"/>
      <c r="N309" s="94"/>
      <c r="S309" s="94"/>
    </row>
    <row r="310" spans="1:19" ht="14.25" customHeight="1" x14ac:dyDescent="0.35">
      <c r="A310" s="282"/>
      <c r="N310" s="94"/>
      <c r="S310" s="94"/>
    </row>
    <row r="311" spans="1:19" ht="14.25" customHeight="1" x14ac:dyDescent="0.35">
      <c r="A311" s="282"/>
      <c r="N311" s="94"/>
      <c r="S311" s="94"/>
    </row>
    <row r="312" spans="1:19" ht="14.25" customHeight="1" x14ac:dyDescent="0.35">
      <c r="A312" s="282"/>
      <c r="N312" s="94"/>
      <c r="S312" s="94"/>
    </row>
    <row r="313" spans="1:19" ht="14.25" customHeight="1" x14ac:dyDescent="0.35">
      <c r="A313" s="282"/>
      <c r="N313" s="94"/>
      <c r="S313" s="94"/>
    </row>
    <row r="314" spans="1:19" ht="14.25" customHeight="1" x14ac:dyDescent="0.35">
      <c r="A314" s="282"/>
      <c r="N314" s="94"/>
      <c r="S314" s="94"/>
    </row>
    <row r="315" spans="1:19" ht="14.25" customHeight="1" x14ac:dyDescent="0.35">
      <c r="A315" s="282"/>
      <c r="N315" s="94"/>
      <c r="S315" s="94"/>
    </row>
    <row r="316" spans="1:19" ht="14.25" customHeight="1" x14ac:dyDescent="0.35">
      <c r="A316" s="282"/>
      <c r="N316" s="94"/>
      <c r="S316" s="94"/>
    </row>
    <row r="317" spans="1:19" ht="14.25" customHeight="1" x14ac:dyDescent="0.35">
      <c r="A317" s="282"/>
      <c r="N317" s="94"/>
      <c r="S317" s="94"/>
    </row>
    <row r="318" spans="1:19" ht="14.25" customHeight="1" x14ac:dyDescent="0.35">
      <c r="A318" s="282"/>
      <c r="N318" s="94"/>
      <c r="S318" s="94"/>
    </row>
    <row r="319" spans="1:19" ht="14.25" customHeight="1" x14ac:dyDescent="0.35">
      <c r="A319" s="282"/>
      <c r="N319" s="94"/>
      <c r="S319" s="94"/>
    </row>
    <row r="320" spans="1:19" ht="14.25" customHeight="1" x14ac:dyDescent="0.35">
      <c r="A320" s="282"/>
      <c r="N320" s="94"/>
      <c r="S320" s="94"/>
    </row>
    <row r="321" spans="1:19" ht="14.25" customHeight="1" x14ac:dyDescent="0.35">
      <c r="A321" s="282"/>
      <c r="N321" s="94"/>
      <c r="S321" s="94"/>
    </row>
    <row r="322" spans="1:19" ht="14.25" customHeight="1" x14ac:dyDescent="0.35">
      <c r="A322" s="282"/>
      <c r="N322" s="94"/>
      <c r="S322" s="94"/>
    </row>
    <row r="323" spans="1:19" ht="14.25" customHeight="1" x14ac:dyDescent="0.35">
      <c r="A323" s="282"/>
      <c r="N323" s="94"/>
      <c r="S323" s="94"/>
    </row>
    <row r="324" spans="1:19" ht="14.25" customHeight="1" x14ac:dyDescent="0.35">
      <c r="A324" s="282"/>
      <c r="N324" s="94"/>
      <c r="S324" s="94"/>
    </row>
    <row r="325" spans="1:19" ht="14.25" customHeight="1" x14ac:dyDescent="0.35">
      <c r="A325" s="282"/>
      <c r="N325" s="94"/>
      <c r="S325" s="94"/>
    </row>
    <row r="326" spans="1:19" ht="14.25" customHeight="1" x14ac:dyDescent="0.35">
      <c r="A326" s="282"/>
      <c r="N326" s="94"/>
      <c r="S326" s="94"/>
    </row>
    <row r="327" spans="1:19" ht="14.25" customHeight="1" x14ac:dyDescent="0.35">
      <c r="A327" s="282"/>
      <c r="N327" s="94"/>
      <c r="S327" s="94"/>
    </row>
    <row r="328" spans="1:19" ht="14.25" customHeight="1" x14ac:dyDescent="0.35">
      <c r="A328" s="282"/>
      <c r="N328" s="94"/>
      <c r="S328" s="94"/>
    </row>
    <row r="329" spans="1:19" ht="14.25" customHeight="1" x14ac:dyDescent="0.35">
      <c r="A329" s="282"/>
      <c r="N329" s="94"/>
      <c r="S329" s="94"/>
    </row>
    <row r="330" spans="1:19" ht="14.25" customHeight="1" x14ac:dyDescent="0.35">
      <c r="A330" s="282"/>
      <c r="N330" s="94"/>
      <c r="S330" s="94"/>
    </row>
    <row r="331" spans="1:19" ht="14.25" customHeight="1" x14ac:dyDescent="0.35">
      <c r="A331" s="282"/>
      <c r="N331" s="94"/>
      <c r="S331" s="94"/>
    </row>
    <row r="332" spans="1:19" ht="14.25" customHeight="1" x14ac:dyDescent="0.35">
      <c r="A332" s="282"/>
      <c r="N332" s="94"/>
      <c r="S332" s="94"/>
    </row>
    <row r="333" spans="1:19" ht="14.25" customHeight="1" x14ac:dyDescent="0.35">
      <c r="A333" s="282"/>
      <c r="N333" s="94"/>
      <c r="S333" s="94"/>
    </row>
    <row r="334" spans="1:19" ht="14.25" customHeight="1" x14ac:dyDescent="0.35">
      <c r="A334" s="282"/>
      <c r="N334" s="94"/>
      <c r="S334" s="94"/>
    </row>
    <row r="335" spans="1:19" ht="14.25" customHeight="1" x14ac:dyDescent="0.35">
      <c r="A335" s="282"/>
      <c r="N335" s="94"/>
      <c r="S335" s="94"/>
    </row>
    <row r="336" spans="1:19" ht="14.25" customHeight="1" x14ac:dyDescent="0.35">
      <c r="A336" s="282"/>
      <c r="N336" s="94"/>
      <c r="S336" s="94"/>
    </row>
    <row r="337" spans="1:19" ht="14.25" customHeight="1" x14ac:dyDescent="0.35">
      <c r="A337" s="282"/>
      <c r="N337" s="94"/>
      <c r="S337" s="94"/>
    </row>
    <row r="338" spans="1:19" ht="14.25" customHeight="1" x14ac:dyDescent="0.35">
      <c r="A338" s="282"/>
      <c r="N338" s="94"/>
      <c r="S338" s="94"/>
    </row>
    <row r="339" spans="1:19" ht="14.25" customHeight="1" x14ac:dyDescent="0.35">
      <c r="A339" s="282"/>
      <c r="N339" s="94"/>
      <c r="S339" s="94"/>
    </row>
    <row r="340" spans="1:19" ht="14.25" customHeight="1" x14ac:dyDescent="0.35">
      <c r="A340" s="282"/>
      <c r="N340" s="94"/>
      <c r="S340" s="94"/>
    </row>
    <row r="341" spans="1:19" ht="14.25" customHeight="1" x14ac:dyDescent="0.35">
      <c r="A341" s="282"/>
      <c r="N341" s="94"/>
      <c r="S341" s="94"/>
    </row>
    <row r="342" spans="1:19" ht="14.25" customHeight="1" x14ac:dyDescent="0.35">
      <c r="A342" s="282"/>
      <c r="N342" s="94"/>
      <c r="S342" s="94"/>
    </row>
    <row r="343" spans="1:19" ht="14.25" customHeight="1" x14ac:dyDescent="0.35">
      <c r="A343" s="282"/>
      <c r="N343" s="94"/>
      <c r="S343" s="94"/>
    </row>
    <row r="344" spans="1:19" ht="14.25" customHeight="1" x14ac:dyDescent="0.35">
      <c r="A344" s="282"/>
      <c r="N344" s="94"/>
      <c r="S344" s="94"/>
    </row>
    <row r="345" spans="1:19" ht="14.25" customHeight="1" x14ac:dyDescent="0.35">
      <c r="A345" s="282"/>
      <c r="N345" s="94"/>
      <c r="S345" s="94"/>
    </row>
    <row r="346" spans="1:19" ht="14.25" customHeight="1" x14ac:dyDescent="0.35">
      <c r="A346" s="282"/>
      <c r="N346" s="94"/>
      <c r="S346" s="94"/>
    </row>
    <row r="347" spans="1:19" ht="14.25" customHeight="1" x14ac:dyDescent="0.35">
      <c r="A347" s="282"/>
      <c r="N347" s="94"/>
      <c r="S347" s="94"/>
    </row>
    <row r="348" spans="1:19" ht="14.25" customHeight="1" x14ac:dyDescent="0.35">
      <c r="A348" s="282"/>
      <c r="N348" s="94"/>
      <c r="S348" s="94"/>
    </row>
    <row r="349" spans="1:19" ht="14.25" customHeight="1" x14ac:dyDescent="0.35">
      <c r="A349" s="282"/>
      <c r="N349" s="94"/>
      <c r="S349" s="94"/>
    </row>
    <row r="350" spans="1:19" ht="14.25" customHeight="1" x14ac:dyDescent="0.35">
      <c r="A350" s="282"/>
      <c r="N350" s="94"/>
      <c r="S350" s="94"/>
    </row>
    <row r="351" spans="1:19" ht="14.25" customHeight="1" x14ac:dyDescent="0.35">
      <c r="A351" s="282"/>
      <c r="N351" s="94"/>
      <c r="S351" s="94"/>
    </row>
    <row r="352" spans="1:19" ht="14.25" customHeight="1" x14ac:dyDescent="0.35">
      <c r="A352" s="282"/>
      <c r="N352" s="94"/>
      <c r="S352" s="94"/>
    </row>
    <row r="353" spans="1:19" ht="14.25" customHeight="1" x14ac:dyDescent="0.35">
      <c r="A353" s="282"/>
      <c r="N353" s="94"/>
      <c r="S353" s="94"/>
    </row>
    <row r="354" spans="1:19" ht="14.25" customHeight="1" x14ac:dyDescent="0.35">
      <c r="A354" s="282"/>
      <c r="N354" s="94"/>
      <c r="S354" s="94"/>
    </row>
    <row r="355" spans="1:19" ht="14.25" customHeight="1" x14ac:dyDescent="0.35">
      <c r="A355" s="282"/>
      <c r="N355" s="94"/>
      <c r="S355" s="94"/>
    </row>
    <row r="356" spans="1:19" ht="14.25" customHeight="1" x14ac:dyDescent="0.35">
      <c r="A356" s="282"/>
      <c r="N356" s="94"/>
      <c r="S356" s="94"/>
    </row>
    <row r="357" spans="1:19" ht="14.25" customHeight="1" x14ac:dyDescent="0.35">
      <c r="A357" s="282"/>
      <c r="N357" s="94"/>
      <c r="S357" s="94"/>
    </row>
    <row r="358" spans="1:19" ht="14.25" customHeight="1" x14ac:dyDescent="0.35">
      <c r="A358" s="282"/>
      <c r="N358" s="94"/>
      <c r="S358" s="94"/>
    </row>
    <row r="359" spans="1:19" ht="14.25" customHeight="1" x14ac:dyDescent="0.35">
      <c r="A359" s="282"/>
      <c r="N359" s="94"/>
      <c r="S359" s="94"/>
    </row>
    <row r="360" spans="1:19" ht="14.25" customHeight="1" x14ac:dyDescent="0.35">
      <c r="A360" s="282"/>
      <c r="N360" s="94"/>
      <c r="S360" s="94"/>
    </row>
    <row r="361" spans="1:19" ht="14.25" customHeight="1" x14ac:dyDescent="0.35">
      <c r="A361" s="282"/>
      <c r="N361" s="94"/>
      <c r="S361" s="94"/>
    </row>
    <row r="362" spans="1:19" ht="14.25" customHeight="1" x14ac:dyDescent="0.35">
      <c r="A362" s="282"/>
      <c r="N362" s="94"/>
      <c r="S362" s="94"/>
    </row>
    <row r="363" spans="1:19" ht="14.25" customHeight="1" x14ac:dyDescent="0.35">
      <c r="A363" s="282"/>
      <c r="N363" s="94"/>
      <c r="S363" s="94"/>
    </row>
    <row r="364" spans="1:19" ht="14.25" customHeight="1" x14ac:dyDescent="0.35">
      <c r="A364" s="282"/>
      <c r="N364" s="94"/>
      <c r="S364" s="94"/>
    </row>
    <row r="365" spans="1:19" ht="14.25" customHeight="1" x14ac:dyDescent="0.35">
      <c r="A365" s="282"/>
      <c r="N365" s="94"/>
      <c r="S365" s="94"/>
    </row>
    <row r="366" spans="1:19" ht="14.25" customHeight="1" x14ac:dyDescent="0.35">
      <c r="A366" s="282"/>
      <c r="N366" s="94"/>
      <c r="S366" s="94"/>
    </row>
    <row r="367" spans="1:19" ht="14.25" customHeight="1" x14ac:dyDescent="0.35">
      <c r="A367" s="282"/>
      <c r="N367" s="94"/>
      <c r="S367" s="94"/>
    </row>
    <row r="368" spans="1:19" ht="14.25" customHeight="1" x14ac:dyDescent="0.35">
      <c r="A368" s="282"/>
      <c r="N368" s="94"/>
      <c r="S368" s="94"/>
    </row>
    <row r="369" spans="1:19" ht="14.25" customHeight="1" x14ac:dyDescent="0.35">
      <c r="A369" s="282"/>
      <c r="N369" s="94"/>
      <c r="S369" s="94"/>
    </row>
    <row r="370" spans="1:19" ht="14.25" customHeight="1" x14ac:dyDescent="0.35">
      <c r="A370" s="282"/>
      <c r="N370" s="94"/>
      <c r="S370" s="94"/>
    </row>
    <row r="371" spans="1:19" ht="14.25" customHeight="1" x14ac:dyDescent="0.35">
      <c r="A371" s="282"/>
      <c r="N371" s="94"/>
      <c r="S371" s="94"/>
    </row>
    <row r="372" spans="1:19" ht="14.25" customHeight="1" x14ac:dyDescent="0.35">
      <c r="A372" s="282"/>
      <c r="N372" s="94"/>
      <c r="S372" s="94"/>
    </row>
    <row r="373" spans="1:19" ht="14.25" customHeight="1" x14ac:dyDescent="0.35">
      <c r="A373" s="282"/>
      <c r="N373" s="94"/>
      <c r="S373" s="94"/>
    </row>
    <row r="374" spans="1:19" ht="14.25" customHeight="1" x14ac:dyDescent="0.35">
      <c r="A374" s="282"/>
      <c r="N374" s="94"/>
      <c r="S374" s="94"/>
    </row>
    <row r="375" spans="1:19" ht="14.25" customHeight="1" x14ac:dyDescent="0.35">
      <c r="A375" s="282"/>
      <c r="N375" s="94"/>
      <c r="S375" s="94"/>
    </row>
    <row r="376" spans="1:19" ht="14.25" customHeight="1" x14ac:dyDescent="0.35">
      <c r="A376" s="282"/>
      <c r="N376" s="94"/>
      <c r="S376" s="94"/>
    </row>
    <row r="377" spans="1:19" ht="14.25" customHeight="1" x14ac:dyDescent="0.35">
      <c r="A377" s="282"/>
      <c r="N377" s="94"/>
      <c r="S377" s="94"/>
    </row>
    <row r="378" spans="1:19" ht="14.25" customHeight="1" x14ac:dyDescent="0.35">
      <c r="A378" s="282"/>
      <c r="N378" s="94"/>
      <c r="S378" s="94"/>
    </row>
    <row r="379" spans="1:19" ht="14.25" customHeight="1" x14ac:dyDescent="0.35">
      <c r="A379" s="282"/>
      <c r="N379" s="94"/>
      <c r="S379" s="94"/>
    </row>
    <row r="380" spans="1:19" ht="14.25" customHeight="1" x14ac:dyDescent="0.35">
      <c r="A380" s="282"/>
      <c r="N380" s="94"/>
      <c r="S380" s="94"/>
    </row>
    <row r="381" spans="1:19" ht="14.25" customHeight="1" x14ac:dyDescent="0.35">
      <c r="A381" s="282"/>
      <c r="N381" s="94"/>
      <c r="S381" s="94"/>
    </row>
    <row r="382" spans="1:19" ht="14.25" customHeight="1" x14ac:dyDescent="0.35">
      <c r="A382" s="282"/>
      <c r="N382" s="94"/>
      <c r="S382" s="94"/>
    </row>
    <row r="383" spans="1:19" ht="14.25" customHeight="1" x14ac:dyDescent="0.35">
      <c r="A383" s="282"/>
      <c r="N383" s="94"/>
      <c r="S383" s="94"/>
    </row>
    <row r="384" spans="1:19" ht="14.25" customHeight="1" x14ac:dyDescent="0.35">
      <c r="A384" s="282"/>
      <c r="N384" s="94"/>
      <c r="S384" s="94"/>
    </row>
    <row r="385" spans="1:19" ht="14.25" customHeight="1" x14ac:dyDescent="0.35">
      <c r="A385" s="282"/>
      <c r="N385" s="94"/>
      <c r="S385" s="94"/>
    </row>
    <row r="386" spans="1:19" ht="14.25" customHeight="1" x14ac:dyDescent="0.35">
      <c r="A386" s="282"/>
      <c r="N386" s="94"/>
      <c r="S386" s="94"/>
    </row>
    <row r="387" spans="1:19" ht="14.25" customHeight="1" x14ac:dyDescent="0.35">
      <c r="A387" s="282"/>
      <c r="N387" s="94"/>
      <c r="S387" s="94"/>
    </row>
    <row r="388" spans="1:19" ht="14.25" customHeight="1" x14ac:dyDescent="0.35">
      <c r="A388" s="282"/>
      <c r="N388" s="94"/>
      <c r="S388" s="94"/>
    </row>
    <row r="389" spans="1:19" ht="14.25" customHeight="1" x14ac:dyDescent="0.35">
      <c r="A389" s="282"/>
      <c r="N389" s="94"/>
      <c r="S389" s="94"/>
    </row>
    <row r="390" spans="1:19" ht="14.25" customHeight="1" x14ac:dyDescent="0.35">
      <c r="A390" s="282"/>
      <c r="N390" s="94"/>
      <c r="S390" s="94"/>
    </row>
    <row r="391" spans="1:19" ht="14.25" customHeight="1" x14ac:dyDescent="0.35">
      <c r="A391" s="282"/>
      <c r="N391" s="94"/>
      <c r="S391" s="94"/>
    </row>
    <row r="392" spans="1:19" ht="14.25" customHeight="1" x14ac:dyDescent="0.35">
      <c r="A392" s="282"/>
      <c r="N392" s="94"/>
      <c r="S392" s="94"/>
    </row>
    <row r="393" spans="1:19" ht="14.25" customHeight="1" x14ac:dyDescent="0.35">
      <c r="A393" s="282"/>
      <c r="N393" s="94"/>
      <c r="S393" s="94"/>
    </row>
    <row r="394" spans="1:19" ht="14.25" customHeight="1" x14ac:dyDescent="0.35">
      <c r="A394" s="282"/>
      <c r="N394" s="94"/>
      <c r="S394" s="94"/>
    </row>
    <row r="395" spans="1:19" ht="14.25" customHeight="1" x14ac:dyDescent="0.35">
      <c r="A395" s="282"/>
      <c r="N395" s="94"/>
      <c r="S395" s="94"/>
    </row>
    <row r="396" spans="1:19" ht="14.25" customHeight="1" x14ac:dyDescent="0.35">
      <c r="A396" s="282"/>
      <c r="N396" s="94"/>
      <c r="S396" s="94"/>
    </row>
    <row r="397" spans="1:19" ht="14.25" customHeight="1" x14ac:dyDescent="0.35">
      <c r="A397" s="282"/>
      <c r="N397" s="94"/>
      <c r="S397" s="94"/>
    </row>
    <row r="398" spans="1:19" ht="14.25" customHeight="1" x14ac:dyDescent="0.35">
      <c r="A398" s="282"/>
      <c r="N398" s="94"/>
      <c r="S398" s="94"/>
    </row>
    <row r="399" spans="1:19" ht="14.25" customHeight="1" x14ac:dyDescent="0.35">
      <c r="A399" s="282"/>
      <c r="N399" s="94"/>
      <c r="S399" s="94"/>
    </row>
    <row r="400" spans="1:19" ht="14.25" customHeight="1" x14ac:dyDescent="0.35">
      <c r="A400" s="282"/>
      <c r="N400" s="94"/>
      <c r="S400" s="94"/>
    </row>
    <row r="401" spans="1:19" ht="14.25" customHeight="1" x14ac:dyDescent="0.35">
      <c r="A401" s="282"/>
      <c r="N401" s="94"/>
      <c r="S401" s="94"/>
    </row>
    <row r="402" spans="1:19" ht="14.25" customHeight="1" x14ac:dyDescent="0.35">
      <c r="A402" s="282"/>
      <c r="N402" s="94"/>
      <c r="S402" s="94"/>
    </row>
    <row r="403" spans="1:19" ht="14.25" customHeight="1" x14ac:dyDescent="0.35">
      <c r="A403" s="282"/>
      <c r="N403" s="94"/>
      <c r="S403" s="94"/>
    </row>
    <row r="404" spans="1:19" ht="14.25" customHeight="1" x14ac:dyDescent="0.35">
      <c r="A404" s="282"/>
      <c r="N404" s="94"/>
      <c r="S404" s="94"/>
    </row>
    <row r="405" spans="1:19" ht="14.25" customHeight="1" x14ac:dyDescent="0.35">
      <c r="A405" s="282"/>
      <c r="N405" s="94"/>
      <c r="S405" s="94"/>
    </row>
    <row r="406" spans="1:19" ht="14.25" customHeight="1" x14ac:dyDescent="0.35">
      <c r="A406" s="282"/>
      <c r="N406" s="94"/>
      <c r="S406" s="94"/>
    </row>
    <row r="407" spans="1:19" ht="14.25" customHeight="1" x14ac:dyDescent="0.35">
      <c r="A407" s="282"/>
      <c r="N407" s="94"/>
      <c r="S407" s="94"/>
    </row>
    <row r="408" spans="1:19" ht="14.25" customHeight="1" x14ac:dyDescent="0.35">
      <c r="A408" s="282"/>
      <c r="N408" s="94"/>
      <c r="S408" s="94"/>
    </row>
    <row r="409" spans="1:19" ht="14.25" customHeight="1" x14ac:dyDescent="0.35">
      <c r="A409" s="282"/>
      <c r="N409" s="94"/>
      <c r="S409" s="94"/>
    </row>
    <row r="410" spans="1:19" ht="14.25" customHeight="1" x14ac:dyDescent="0.35">
      <c r="A410" s="282"/>
      <c r="N410" s="94"/>
      <c r="S410" s="94"/>
    </row>
    <row r="411" spans="1:19" ht="14.25" customHeight="1" x14ac:dyDescent="0.35">
      <c r="A411" s="282"/>
      <c r="N411" s="94"/>
      <c r="S411" s="94"/>
    </row>
    <row r="412" spans="1:19" ht="14.25" customHeight="1" x14ac:dyDescent="0.35">
      <c r="A412" s="282"/>
      <c r="N412" s="94"/>
      <c r="S412" s="94"/>
    </row>
    <row r="413" spans="1:19" ht="14.25" customHeight="1" x14ac:dyDescent="0.35">
      <c r="A413" s="282"/>
      <c r="N413" s="94"/>
      <c r="S413" s="94"/>
    </row>
    <row r="414" spans="1:19" ht="14.25" customHeight="1" x14ac:dyDescent="0.35">
      <c r="A414" s="282"/>
      <c r="N414" s="94"/>
      <c r="S414" s="94"/>
    </row>
    <row r="415" spans="1:19" ht="14.25" customHeight="1" x14ac:dyDescent="0.35">
      <c r="A415" s="282"/>
      <c r="N415" s="94"/>
      <c r="S415" s="94"/>
    </row>
    <row r="416" spans="1:19" ht="14.25" customHeight="1" x14ac:dyDescent="0.35">
      <c r="A416" s="282"/>
      <c r="N416" s="94"/>
      <c r="S416" s="94"/>
    </row>
    <row r="417" spans="1:19" ht="14.25" customHeight="1" x14ac:dyDescent="0.35">
      <c r="A417" s="282"/>
      <c r="N417" s="94"/>
      <c r="S417" s="94"/>
    </row>
    <row r="418" spans="1:19" ht="14.25" customHeight="1" x14ac:dyDescent="0.35">
      <c r="A418" s="282"/>
      <c r="N418" s="94"/>
      <c r="S418" s="94"/>
    </row>
    <row r="419" spans="1:19" ht="14.25" customHeight="1" x14ac:dyDescent="0.35">
      <c r="A419" s="282"/>
      <c r="N419" s="94"/>
      <c r="S419" s="94"/>
    </row>
    <row r="420" spans="1:19" ht="14.25" customHeight="1" x14ac:dyDescent="0.35">
      <c r="A420" s="282"/>
      <c r="N420" s="94"/>
      <c r="S420" s="94"/>
    </row>
    <row r="421" spans="1:19" ht="14.25" customHeight="1" x14ac:dyDescent="0.35">
      <c r="A421" s="282"/>
      <c r="N421" s="94"/>
      <c r="S421" s="94"/>
    </row>
    <row r="422" spans="1:19" ht="14.25" customHeight="1" x14ac:dyDescent="0.35">
      <c r="A422" s="282"/>
      <c r="N422" s="94"/>
      <c r="S422" s="94"/>
    </row>
    <row r="423" spans="1:19" ht="14.25" customHeight="1" x14ac:dyDescent="0.35">
      <c r="A423" s="282"/>
      <c r="N423" s="94"/>
      <c r="S423" s="94"/>
    </row>
    <row r="424" spans="1:19" ht="14.25" customHeight="1" x14ac:dyDescent="0.35">
      <c r="A424" s="282"/>
      <c r="N424" s="94"/>
      <c r="S424" s="94"/>
    </row>
    <row r="425" spans="1:19" ht="14.25" customHeight="1" x14ac:dyDescent="0.35">
      <c r="A425" s="282"/>
      <c r="N425" s="94"/>
      <c r="S425" s="94"/>
    </row>
    <row r="426" spans="1:19" ht="14.25" customHeight="1" x14ac:dyDescent="0.35">
      <c r="A426" s="282"/>
      <c r="N426" s="94"/>
      <c r="S426" s="94"/>
    </row>
    <row r="427" spans="1:19" ht="14.25" customHeight="1" x14ac:dyDescent="0.35">
      <c r="A427" s="282"/>
      <c r="N427" s="94"/>
      <c r="S427" s="94"/>
    </row>
    <row r="428" spans="1:19" ht="14.25" customHeight="1" x14ac:dyDescent="0.35">
      <c r="A428" s="282"/>
      <c r="N428" s="94"/>
      <c r="S428" s="94"/>
    </row>
    <row r="429" spans="1:19" ht="14.25" customHeight="1" x14ac:dyDescent="0.35">
      <c r="A429" s="282"/>
      <c r="N429" s="94"/>
      <c r="S429" s="94"/>
    </row>
    <row r="430" spans="1:19" ht="14.25" customHeight="1" x14ac:dyDescent="0.35">
      <c r="A430" s="282"/>
      <c r="N430" s="94"/>
      <c r="S430" s="94"/>
    </row>
    <row r="431" spans="1:19" ht="14.25" customHeight="1" x14ac:dyDescent="0.35">
      <c r="A431" s="282"/>
      <c r="N431" s="94"/>
      <c r="S431" s="94"/>
    </row>
    <row r="432" spans="1:19" ht="14.25" customHeight="1" x14ac:dyDescent="0.35">
      <c r="A432" s="282"/>
      <c r="N432" s="94"/>
      <c r="S432" s="94"/>
    </row>
    <row r="433" spans="1:19" ht="14.25" customHeight="1" x14ac:dyDescent="0.35">
      <c r="A433" s="282"/>
      <c r="N433" s="94"/>
      <c r="S433" s="94"/>
    </row>
    <row r="434" spans="1:19" ht="14.25" customHeight="1" x14ac:dyDescent="0.35">
      <c r="A434" s="282"/>
      <c r="N434" s="94"/>
      <c r="S434" s="94"/>
    </row>
    <row r="435" spans="1:19" ht="14.25" customHeight="1" x14ac:dyDescent="0.35">
      <c r="A435" s="282"/>
      <c r="N435" s="94"/>
      <c r="S435" s="94"/>
    </row>
    <row r="436" spans="1:19" ht="14.25" customHeight="1" x14ac:dyDescent="0.35">
      <c r="A436" s="282"/>
      <c r="N436" s="94"/>
      <c r="S436" s="94"/>
    </row>
    <row r="437" spans="1:19" ht="14.25" customHeight="1" x14ac:dyDescent="0.35">
      <c r="A437" s="282"/>
      <c r="N437" s="94"/>
      <c r="S437" s="94"/>
    </row>
    <row r="438" spans="1:19" ht="14.25" customHeight="1" x14ac:dyDescent="0.35">
      <c r="A438" s="282"/>
      <c r="N438" s="94"/>
      <c r="S438" s="94"/>
    </row>
    <row r="439" spans="1:19" ht="14.25" customHeight="1" x14ac:dyDescent="0.35">
      <c r="A439" s="282"/>
      <c r="N439" s="94"/>
      <c r="S439" s="94"/>
    </row>
    <row r="440" spans="1:19" ht="14.25" customHeight="1" x14ac:dyDescent="0.35">
      <c r="A440" s="282"/>
      <c r="N440" s="94"/>
      <c r="S440" s="94"/>
    </row>
    <row r="441" spans="1:19" ht="14.25" customHeight="1" x14ac:dyDescent="0.35">
      <c r="A441" s="282"/>
      <c r="N441" s="94"/>
      <c r="S441" s="94"/>
    </row>
    <row r="442" spans="1:19" ht="14.25" customHeight="1" x14ac:dyDescent="0.35">
      <c r="A442" s="282"/>
      <c r="N442" s="94"/>
      <c r="S442" s="94"/>
    </row>
    <row r="443" spans="1:19" ht="14.25" customHeight="1" x14ac:dyDescent="0.35">
      <c r="A443" s="282"/>
      <c r="N443" s="94"/>
      <c r="S443" s="94"/>
    </row>
    <row r="444" spans="1:19" ht="14.25" customHeight="1" x14ac:dyDescent="0.35">
      <c r="A444" s="282"/>
      <c r="N444" s="94"/>
      <c r="S444" s="94"/>
    </row>
    <row r="445" spans="1:19" ht="14.25" customHeight="1" x14ac:dyDescent="0.35">
      <c r="A445" s="282"/>
      <c r="N445" s="94"/>
      <c r="S445" s="94"/>
    </row>
    <row r="446" spans="1:19" ht="14.25" customHeight="1" x14ac:dyDescent="0.35">
      <c r="A446" s="282"/>
      <c r="N446" s="94"/>
      <c r="S446" s="94"/>
    </row>
    <row r="447" spans="1:19" ht="14.25" customHeight="1" x14ac:dyDescent="0.35">
      <c r="A447" s="282"/>
      <c r="N447" s="94"/>
      <c r="S447" s="94"/>
    </row>
    <row r="448" spans="1:19" ht="14.25" customHeight="1" x14ac:dyDescent="0.35">
      <c r="A448" s="282"/>
      <c r="N448" s="94"/>
      <c r="S448" s="94"/>
    </row>
    <row r="449" spans="1:19" ht="14.25" customHeight="1" x14ac:dyDescent="0.35">
      <c r="A449" s="282"/>
      <c r="N449" s="94"/>
      <c r="S449" s="94"/>
    </row>
    <row r="450" spans="1:19" ht="14.25" customHeight="1" x14ac:dyDescent="0.35">
      <c r="A450" s="282"/>
      <c r="N450" s="94"/>
      <c r="S450" s="94"/>
    </row>
    <row r="451" spans="1:19" ht="14.25" customHeight="1" x14ac:dyDescent="0.35">
      <c r="A451" s="282"/>
      <c r="N451" s="94"/>
      <c r="S451" s="94"/>
    </row>
    <row r="452" spans="1:19" ht="14.25" customHeight="1" x14ac:dyDescent="0.35">
      <c r="A452" s="282"/>
      <c r="N452" s="94"/>
      <c r="S452" s="94"/>
    </row>
    <row r="453" spans="1:19" ht="14.25" customHeight="1" x14ac:dyDescent="0.35">
      <c r="A453" s="282"/>
      <c r="N453" s="94"/>
      <c r="S453" s="94"/>
    </row>
    <row r="454" spans="1:19" ht="14.25" customHeight="1" x14ac:dyDescent="0.35">
      <c r="A454" s="282"/>
      <c r="N454" s="94"/>
      <c r="S454" s="94"/>
    </row>
    <row r="455" spans="1:19" ht="14.25" customHeight="1" x14ac:dyDescent="0.35">
      <c r="A455" s="282"/>
      <c r="N455" s="94"/>
      <c r="S455" s="94"/>
    </row>
    <row r="456" spans="1:19" ht="14.25" customHeight="1" x14ac:dyDescent="0.35">
      <c r="A456" s="282"/>
      <c r="N456" s="94"/>
      <c r="S456" s="94"/>
    </row>
    <row r="457" spans="1:19" ht="14.25" customHeight="1" x14ac:dyDescent="0.35">
      <c r="A457" s="282"/>
      <c r="N457" s="94"/>
      <c r="S457" s="94"/>
    </row>
    <row r="458" spans="1:19" ht="14.25" customHeight="1" x14ac:dyDescent="0.35">
      <c r="A458" s="282"/>
      <c r="N458" s="94"/>
      <c r="S458" s="94"/>
    </row>
    <row r="459" spans="1:19" ht="14.25" customHeight="1" x14ac:dyDescent="0.35">
      <c r="A459" s="282"/>
      <c r="N459" s="94"/>
      <c r="S459" s="94"/>
    </row>
    <row r="460" spans="1:19" ht="14.25" customHeight="1" x14ac:dyDescent="0.35">
      <c r="A460" s="282"/>
      <c r="N460" s="94"/>
      <c r="S460" s="94"/>
    </row>
    <row r="461" spans="1:19" ht="14.25" customHeight="1" x14ac:dyDescent="0.35">
      <c r="A461" s="282"/>
      <c r="N461" s="94"/>
      <c r="S461" s="94"/>
    </row>
    <row r="462" spans="1:19" ht="14.25" customHeight="1" x14ac:dyDescent="0.35">
      <c r="A462" s="282"/>
      <c r="N462" s="94"/>
      <c r="S462" s="94"/>
    </row>
    <row r="463" spans="1:19" ht="14.25" customHeight="1" x14ac:dyDescent="0.35">
      <c r="A463" s="282"/>
      <c r="N463" s="94"/>
      <c r="S463" s="94"/>
    </row>
    <row r="464" spans="1:19" ht="14.25" customHeight="1" x14ac:dyDescent="0.35">
      <c r="A464" s="282"/>
      <c r="N464" s="94"/>
      <c r="S464" s="94"/>
    </row>
    <row r="465" spans="1:19" ht="14.25" customHeight="1" x14ac:dyDescent="0.35">
      <c r="A465" s="282"/>
      <c r="N465" s="94"/>
      <c r="S465" s="94"/>
    </row>
    <row r="466" spans="1:19" ht="14.25" customHeight="1" x14ac:dyDescent="0.35">
      <c r="A466" s="282"/>
      <c r="N466" s="94"/>
      <c r="S466" s="94"/>
    </row>
    <row r="467" spans="1:19" ht="14.25" customHeight="1" x14ac:dyDescent="0.35">
      <c r="A467" s="282"/>
      <c r="N467" s="94"/>
      <c r="S467" s="94"/>
    </row>
    <row r="468" spans="1:19" ht="14.25" customHeight="1" x14ac:dyDescent="0.35">
      <c r="A468" s="282"/>
      <c r="N468" s="94"/>
      <c r="S468" s="94"/>
    </row>
    <row r="469" spans="1:19" ht="14.25" customHeight="1" x14ac:dyDescent="0.35">
      <c r="A469" s="282"/>
      <c r="N469" s="94"/>
      <c r="S469" s="94"/>
    </row>
    <row r="470" spans="1:19" ht="14.25" customHeight="1" x14ac:dyDescent="0.35">
      <c r="A470" s="282"/>
      <c r="N470" s="94"/>
      <c r="S470" s="94"/>
    </row>
    <row r="471" spans="1:19" ht="14.25" customHeight="1" x14ac:dyDescent="0.35">
      <c r="A471" s="282"/>
      <c r="N471" s="94"/>
      <c r="S471" s="94"/>
    </row>
    <row r="472" spans="1:19" ht="14.25" customHeight="1" x14ac:dyDescent="0.35">
      <c r="A472" s="282"/>
      <c r="N472" s="94"/>
      <c r="S472" s="94"/>
    </row>
    <row r="473" spans="1:19" ht="14.25" customHeight="1" x14ac:dyDescent="0.35">
      <c r="A473" s="282"/>
      <c r="N473" s="94"/>
      <c r="S473" s="94"/>
    </row>
    <row r="474" spans="1:19" ht="14.25" customHeight="1" x14ac:dyDescent="0.35">
      <c r="A474" s="282"/>
      <c r="N474" s="94"/>
      <c r="S474" s="94"/>
    </row>
    <row r="475" spans="1:19" ht="14.25" customHeight="1" x14ac:dyDescent="0.35">
      <c r="A475" s="282"/>
      <c r="N475" s="94"/>
      <c r="S475" s="94"/>
    </row>
    <row r="476" spans="1:19" ht="14.25" customHeight="1" x14ac:dyDescent="0.35">
      <c r="A476" s="282"/>
      <c r="N476" s="94"/>
      <c r="S476" s="94"/>
    </row>
    <row r="477" spans="1:19" ht="14.25" customHeight="1" x14ac:dyDescent="0.35">
      <c r="A477" s="282"/>
      <c r="N477" s="94"/>
      <c r="S477" s="94"/>
    </row>
    <row r="478" spans="1:19" ht="14.25" customHeight="1" x14ac:dyDescent="0.35">
      <c r="A478" s="282"/>
      <c r="N478" s="94"/>
      <c r="S478" s="94"/>
    </row>
    <row r="479" spans="1:19" ht="14.25" customHeight="1" x14ac:dyDescent="0.35">
      <c r="A479" s="282"/>
      <c r="N479" s="94"/>
      <c r="S479" s="94"/>
    </row>
    <row r="480" spans="1:19" ht="14.25" customHeight="1" x14ac:dyDescent="0.35">
      <c r="A480" s="282"/>
      <c r="N480" s="94"/>
      <c r="S480" s="94"/>
    </row>
    <row r="481" spans="1:19" ht="14.25" customHeight="1" x14ac:dyDescent="0.35">
      <c r="A481" s="282"/>
      <c r="N481" s="94"/>
      <c r="S481" s="94"/>
    </row>
    <row r="482" spans="1:19" ht="14.25" customHeight="1" x14ac:dyDescent="0.35">
      <c r="A482" s="282"/>
      <c r="N482" s="94"/>
      <c r="S482" s="94"/>
    </row>
    <row r="483" spans="1:19" ht="14.25" customHeight="1" x14ac:dyDescent="0.35">
      <c r="A483" s="282"/>
      <c r="N483" s="94"/>
      <c r="S483" s="94"/>
    </row>
    <row r="484" spans="1:19" ht="14.25" customHeight="1" x14ac:dyDescent="0.35">
      <c r="A484" s="282"/>
      <c r="N484" s="94"/>
      <c r="S484" s="94"/>
    </row>
    <row r="485" spans="1:19" ht="14.25" customHeight="1" x14ac:dyDescent="0.35">
      <c r="A485" s="282"/>
      <c r="N485" s="94"/>
      <c r="S485" s="94"/>
    </row>
    <row r="486" spans="1:19" ht="14.25" customHeight="1" x14ac:dyDescent="0.35">
      <c r="A486" s="282"/>
      <c r="N486" s="94"/>
      <c r="S486" s="94"/>
    </row>
    <row r="487" spans="1:19" ht="14.25" customHeight="1" x14ac:dyDescent="0.35">
      <c r="A487" s="282"/>
      <c r="N487" s="94"/>
      <c r="S487" s="94"/>
    </row>
    <row r="488" spans="1:19" ht="14.25" customHeight="1" x14ac:dyDescent="0.35">
      <c r="A488" s="282"/>
      <c r="N488" s="94"/>
      <c r="S488" s="94"/>
    </row>
    <row r="489" spans="1:19" ht="14.25" customHeight="1" x14ac:dyDescent="0.35">
      <c r="A489" s="282"/>
      <c r="N489" s="94"/>
      <c r="S489" s="94"/>
    </row>
    <row r="490" spans="1:19" ht="14.25" customHeight="1" x14ac:dyDescent="0.35">
      <c r="A490" s="282"/>
      <c r="N490" s="94"/>
      <c r="S490" s="94"/>
    </row>
    <row r="491" spans="1:19" ht="14.25" customHeight="1" x14ac:dyDescent="0.35">
      <c r="A491" s="282"/>
      <c r="N491" s="94"/>
      <c r="S491" s="94"/>
    </row>
    <row r="492" spans="1:19" ht="14.25" customHeight="1" x14ac:dyDescent="0.35">
      <c r="A492" s="282"/>
      <c r="N492" s="94"/>
      <c r="S492" s="94"/>
    </row>
    <row r="493" spans="1:19" ht="14.25" customHeight="1" x14ac:dyDescent="0.35">
      <c r="A493" s="282"/>
      <c r="N493" s="94"/>
      <c r="S493" s="94"/>
    </row>
    <row r="494" spans="1:19" ht="14.25" customHeight="1" x14ac:dyDescent="0.35">
      <c r="A494" s="282"/>
      <c r="N494" s="94"/>
      <c r="S494" s="94"/>
    </row>
    <row r="495" spans="1:19" ht="14.25" customHeight="1" x14ac:dyDescent="0.35">
      <c r="A495" s="282"/>
      <c r="N495" s="94"/>
      <c r="S495" s="94"/>
    </row>
    <row r="496" spans="1:19" ht="14.25" customHeight="1" x14ac:dyDescent="0.35">
      <c r="A496" s="282"/>
      <c r="N496" s="94"/>
      <c r="S496" s="94"/>
    </row>
    <row r="497" spans="1:19" ht="14.25" customHeight="1" x14ac:dyDescent="0.35">
      <c r="A497" s="282"/>
      <c r="N497" s="94"/>
      <c r="S497" s="94"/>
    </row>
    <row r="498" spans="1:19" ht="14.25" customHeight="1" x14ac:dyDescent="0.35">
      <c r="A498" s="282"/>
      <c r="N498" s="94"/>
      <c r="S498" s="94"/>
    </row>
    <row r="499" spans="1:19" ht="14.25" customHeight="1" x14ac:dyDescent="0.35">
      <c r="A499" s="282"/>
      <c r="N499" s="94"/>
      <c r="S499" s="94"/>
    </row>
    <row r="500" spans="1:19" ht="14.25" customHeight="1" x14ac:dyDescent="0.35">
      <c r="A500" s="282"/>
      <c r="N500" s="94"/>
      <c r="S500" s="94"/>
    </row>
    <row r="501" spans="1:19" ht="14.25" customHeight="1" x14ac:dyDescent="0.35">
      <c r="A501" s="282"/>
      <c r="N501" s="94"/>
      <c r="S501" s="94"/>
    </row>
    <row r="502" spans="1:19" ht="14.25" customHeight="1" x14ac:dyDescent="0.35">
      <c r="A502" s="282"/>
      <c r="N502" s="94"/>
      <c r="S502" s="94"/>
    </row>
    <row r="503" spans="1:19" ht="14.25" customHeight="1" x14ac:dyDescent="0.35">
      <c r="A503" s="282"/>
      <c r="N503" s="94"/>
      <c r="S503" s="94"/>
    </row>
    <row r="504" spans="1:19" ht="14.25" customHeight="1" x14ac:dyDescent="0.35">
      <c r="A504" s="282"/>
      <c r="N504" s="94"/>
      <c r="S504" s="94"/>
    </row>
    <row r="505" spans="1:19" ht="14.25" customHeight="1" x14ac:dyDescent="0.35">
      <c r="A505" s="282"/>
      <c r="N505" s="94"/>
      <c r="S505" s="94"/>
    </row>
    <row r="506" spans="1:19" ht="14.25" customHeight="1" x14ac:dyDescent="0.35">
      <c r="A506" s="282"/>
      <c r="N506" s="94"/>
      <c r="S506" s="94"/>
    </row>
    <row r="507" spans="1:19" ht="14.25" customHeight="1" x14ac:dyDescent="0.35">
      <c r="A507" s="282"/>
      <c r="N507" s="94"/>
      <c r="S507" s="94"/>
    </row>
    <row r="508" spans="1:19" ht="14.25" customHeight="1" x14ac:dyDescent="0.35">
      <c r="A508" s="282"/>
      <c r="N508" s="94"/>
      <c r="S508" s="94"/>
    </row>
    <row r="509" spans="1:19" ht="14.25" customHeight="1" x14ac:dyDescent="0.35">
      <c r="A509" s="282"/>
      <c r="N509" s="94"/>
      <c r="S509" s="94"/>
    </row>
    <row r="510" spans="1:19" ht="14.25" customHeight="1" x14ac:dyDescent="0.35">
      <c r="A510" s="282"/>
      <c r="N510" s="94"/>
      <c r="S510" s="94"/>
    </row>
    <row r="511" spans="1:19" ht="14.25" customHeight="1" x14ac:dyDescent="0.35">
      <c r="A511" s="282"/>
      <c r="N511" s="94"/>
      <c r="S511" s="94"/>
    </row>
    <row r="512" spans="1:19" ht="14.25" customHeight="1" x14ac:dyDescent="0.35">
      <c r="A512" s="282"/>
      <c r="N512" s="94"/>
      <c r="S512" s="94"/>
    </row>
    <row r="513" spans="1:19" ht="14.25" customHeight="1" x14ac:dyDescent="0.35">
      <c r="A513" s="282"/>
      <c r="N513" s="94"/>
      <c r="S513" s="94"/>
    </row>
    <row r="514" spans="1:19" ht="14.25" customHeight="1" x14ac:dyDescent="0.35">
      <c r="A514" s="282"/>
      <c r="N514" s="94"/>
      <c r="S514" s="94"/>
    </row>
    <row r="515" spans="1:19" ht="14.25" customHeight="1" x14ac:dyDescent="0.35">
      <c r="A515" s="282"/>
      <c r="N515" s="94"/>
      <c r="S515" s="94"/>
    </row>
    <row r="516" spans="1:19" ht="14.25" customHeight="1" x14ac:dyDescent="0.35">
      <c r="A516" s="282"/>
      <c r="N516" s="94"/>
      <c r="S516" s="94"/>
    </row>
    <row r="517" spans="1:19" ht="14.25" customHeight="1" x14ac:dyDescent="0.35">
      <c r="A517" s="282"/>
      <c r="N517" s="94"/>
      <c r="S517" s="94"/>
    </row>
    <row r="518" spans="1:19" ht="14.25" customHeight="1" x14ac:dyDescent="0.35">
      <c r="A518" s="282"/>
      <c r="N518" s="94"/>
      <c r="S518" s="94"/>
    </row>
    <row r="519" spans="1:19" ht="14.25" customHeight="1" x14ac:dyDescent="0.35">
      <c r="A519" s="282"/>
      <c r="N519" s="94"/>
      <c r="S519" s="94"/>
    </row>
    <row r="520" spans="1:19" ht="14.25" customHeight="1" x14ac:dyDescent="0.35">
      <c r="A520" s="282"/>
      <c r="N520" s="94"/>
      <c r="S520" s="94"/>
    </row>
    <row r="521" spans="1:19" ht="14.25" customHeight="1" x14ac:dyDescent="0.35">
      <c r="A521" s="282"/>
      <c r="N521" s="94"/>
      <c r="S521" s="94"/>
    </row>
    <row r="522" spans="1:19" ht="14.25" customHeight="1" x14ac:dyDescent="0.35">
      <c r="A522" s="282"/>
      <c r="N522" s="94"/>
      <c r="S522" s="94"/>
    </row>
    <row r="523" spans="1:19" ht="14.25" customHeight="1" x14ac:dyDescent="0.35">
      <c r="A523" s="282"/>
      <c r="N523" s="94"/>
      <c r="S523" s="94"/>
    </row>
    <row r="524" spans="1:19" ht="14.25" customHeight="1" x14ac:dyDescent="0.35">
      <c r="A524" s="282"/>
      <c r="N524" s="94"/>
      <c r="S524" s="94"/>
    </row>
    <row r="525" spans="1:19" ht="14.25" customHeight="1" x14ac:dyDescent="0.35">
      <c r="A525" s="282"/>
      <c r="N525" s="94"/>
      <c r="S525" s="94"/>
    </row>
    <row r="526" spans="1:19" ht="14.25" customHeight="1" x14ac:dyDescent="0.35">
      <c r="A526" s="282"/>
      <c r="N526" s="94"/>
      <c r="S526" s="94"/>
    </row>
    <row r="527" spans="1:19" ht="14.25" customHeight="1" x14ac:dyDescent="0.35">
      <c r="A527" s="282"/>
      <c r="N527" s="94"/>
      <c r="S527" s="94"/>
    </row>
    <row r="528" spans="1:19" ht="14.25" customHeight="1" x14ac:dyDescent="0.35">
      <c r="A528" s="282"/>
      <c r="N528" s="94"/>
      <c r="S528" s="94"/>
    </row>
    <row r="529" spans="1:19" ht="14.25" customHeight="1" x14ac:dyDescent="0.35">
      <c r="A529" s="282"/>
      <c r="N529" s="94"/>
      <c r="S529" s="94"/>
    </row>
    <row r="530" spans="1:19" ht="14.25" customHeight="1" x14ac:dyDescent="0.35">
      <c r="A530" s="282"/>
      <c r="N530" s="94"/>
      <c r="S530" s="94"/>
    </row>
    <row r="531" spans="1:19" ht="14.25" customHeight="1" x14ac:dyDescent="0.35">
      <c r="A531" s="282"/>
      <c r="N531" s="94"/>
      <c r="S531" s="94"/>
    </row>
    <row r="532" spans="1:19" ht="14.25" customHeight="1" x14ac:dyDescent="0.35">
      <c r="A532" s="282"/>
      <c r="N532" s="94"/>
      <c r="S532" s="94"/>
    </row>
    <row r="533" spans="1:19" ht="14.25" customHeight="1" x14ac:dyDescent="0.35">
      <c r="A533" s="282"/>
      <c r="N533" s="94"/>
      <c r="S533" s="94"/>
    </row>
    <row r="534" spans="1:19" ht="14.25" customHeight="1" x14ac:dyDescent="0.35">
      <c r="A534" s="282"/>
      <c r="N534" s="94"/>
      <c r="S534" s="94"/>
    </row>
    <row r="535" spans="1:19" ht="14.25" customHeight="1" x14ac:dyDescent="0.35">
      <c r="A535" s="282"/>
      <c r="N535" s="94"/>
      <c r="S535" s="94"/>
    </row>
    <row r="536" spans="1:19" ht="14.25" customHeight="1" x14ac:dyDescent="0.35">
      <c r="A536" s="282"/>
      <c r="N536" s="94"/>
      <c r="S536" s="94"/>
    </row>
    <row r="537" spans="1:19" ht="14.25" customHeight="1" x14ac:dyDescent="0.35">
      <c r="A537" s="282"/>
      <c r="N537" s="94"/>
      <c r="S537" s="94"/>
    </row>
    <row r="538" spans="1:19" ht="14.25" customHeight="1" x14ac:dyDescent="0.35">
      <c r="A538" s="282"/>
      <c r="N538" s="94"/>
      <c r="S538" s="94"/>
    </row>
    <row r="539" spans="1:19" ht="14.25" customHeight="1" x14ac:dyDescent="0.35">
      <c r="A539" s="282"/>
      <c r="N539" s="94"/>
      <c r="S539" s="94"/>
    </row>
    <row r="540" spans="1:19" ht="14.25" customHeight="1" x14ac:dyDescent="0.35">
      <c r="A540" s="282"/>
      <c r="N540" s="94"/>
      <c r="S540" s="94"/>
    </row>
    <row r="541" spans="1:19" ht="14.25" customHeight="1" x14ac:dyDescent="0.35">
      <c r="A541" s="282"/>
      <c r="N541" s="94"/>
      <c r="S541" s="94"/>
    </row>
    <row r="542" spans="1:19" ht="14.25" customHeight="1" x14ac:dyDescent="0.35">
      <c r="A542" s="282"/>
      <c r="N542" s="94"/>
      <c r="S542" s="94"/>
    </row>
    <row r="543" spans="1:19" ht="14.25" customHeight="1" x14ac:dyDescent="0.35">
      <c r="A543" s="282"/>
      <c r="N543" s="94"/>
      <c r="S543" s="94"/>
    </row>
    <row r="544" spans="1:19" ht="14.25" customHeight="1" x14ac:dyDescent="0.35">
      <c r="A544" s="282"/>
      <c r="N544" s="94"/>
      <c r="S544" s="94"/>
    </row>
    <row r="545" spans="1:19" ht="14.25" customHeight="1" x14ac:dyDescent="0.35">
      <c r="A545" s="282"/>
      <c r="N545" s="94"/>
      <c r="S545" s="94"/>
    </row>
    <row r="546" spans="1:19" ht="14.25" customHeight="1" x14ac:dyDescent="0.35">
      <c r="A546" s="282"/>
      <c r="N546" s="94"/>
      <c r="S546" s="94"/>
    </row>
    <row r="547" spans="1:19" ht="14.25" customHeight="1" x14ac:dyDescent="0.35">
      <c r="A547" s="282"/>
      <c r="N547" s="94"/>
      <c r="S547" s="94"/>
    </row>
    <row r="548" spans="1:19" ht="14.25" customHeight="1" x14ac:dyDescent="0.35">
      <c r="A548" s="282"/>
      <c r="N548" s="94"/>
      <c r="S548" s="94"/>
    </row>
    <row r="549" spans="1:19" ht="14.25" customHeight="1" x14ac:dyDescent="0.35">
      <c r="A549" s="282"/>
      <c r="N549" s="94"/>
      <c r="S549" s="94"/>
    </row>
    <row r="550" spans="1:19" ht="14.25" customHeight="1" x14ac:dyDescent="0.35">
      <c r="A550" s="282"/>
      <c r="N550" s="94"/>
      <c r="S550" s="94"/>
    </row>
    <row r="551" spans="1:19" ht="14.25" customHeight="1" x14ac:dyDescent="0.35">
      <c r="A551" s="282"/>
      <c r="N551" s="94"/>
      <c r="S551" s="94"/>
    </row>
    <row r="552" spans="1:19" ht="14.25" customHeight="1" x14ac:dyDescent="0.35">
      <c r="A552" s="282"/>
      <c r="N552" s="94"/>
      <c r="S552" s="94"/>
    </row>
    <row r="553" spans="1:19" ht="14.25" customHeight="1" x14ac:dyDescent="0.35">
      <c r="A553" s="282"/>
      <c r="N553" s="94"/>
      <c r="S553" s="94"/>
    </row>
    <row r="554" spans="1:19" ht="14.25" customHeight="1" x14ac:dyDescent="0.35">
      <c r="A554" s="282"/>
      <c r="N554" s="94"/>
      <c r="S554" s="94"/>
    </row>
    <row r="555" spans="1:19" ht="14.25" customHeight="1" x14ac:dyDescent="0.35">
      <c r="A555" s="282"/>
      <c r="N555" s="94"/>
      <c r="S555" s="94"/>
    </row>
    <row r="556" spans="1:19" ht="14.25" customHeight="1" x14ac:dyDescent="0.35">
      <c r="A556" s="282"/>
      <c r="N556" s="94"/>
      <c r="S556" s="94"/>
    </row>
    <row r="557" spans="1:19" ht="14.25" customHeight="1" x14ac:dyDescent="0.35">
      <c r="A557" s="282"/>
      <c r="N557" s="94"/>
      <c r="S557" s="94"/>
    </row>
    <row r="558" spans="1:19" ht="14.25" customHeight="1" x14ac:dyDescent="0.35">
      <c r="A558" s="282"/>
      <c r="N558" s="94"/>
      <c r="S558" s="94"/>
    </row>
    <row r="559" spans="1:19" ht="14.25" customHeight="1" x14ac:dyDescent="0.35">
      <c r="A559" s="282"/>
      <c r="N559" s="94"/>
      <c r="S559" s="94"/>
    </row>
    <row r="560" spans="1:19" ht="14.25" customHeight="1" x14ac:dyDescent="0.35">
      <c r="A560" s="282"/>
      <c r="N560" s="94"/>
      <c r="S560" s="94"/>
    </row>
    <row r="561" spans="1:19" ht="14.25" customHeight="1" x14ac:dyDescent="0.35">
      <c r="A561" s="282"/>
      <c r="N561" s="94"/>
      <c r="S561" s="94"/>
    </row>
    <row r="562" spans="1:19" ht="14.25" customHeight="1" x14ac:dyDescent="0.35">
      <c r="A562" s="282"/>
      <c r="N562" s="94"/>
      <c r="S562" s="94"/>
    </row>
    <row r="563" spans="1:19" ht="14.25" customHeight="1" x14ac:dyDescent="0.35">
      <c r="A563" s="282"/>
      <c r="N563" s="94"/>
      <c r="S563" s="94"/>
    </row>
    <row r="564" spans="1:19" ht="14.25" customHeight="1" x14ac:dyDescent="0.35">
      <c r="A564" s="282"/>
      <c r="N564" s="94"/>
      <c r="S564" s="94"/>
    </row>
    <row r="565" spans="1:19" ht="14.25" customHeight="1" x14ac:dyDescent="0.35">
      <c r="A565" s="282"/>
      <c r="N565" s="94"/>
      <c r="S565" s="94"/>
    </row>
    <row r="566" spans="1:19" ht="14.25" customHeight="1" x14ac:dyDescent="0.35">
      <c r="A566" s="282"/>
      <c r="N566" s="94"/>
      <c r="S566" s="94"/>
    </row>
    <row r="567" spans="1:19" ht="14.25" customHeight="1" x14ac:dyDescent="0.35">
      <c r="A567" s="282"/>
      <c r="N567" s="94"/>
      <c r="S567" s="94"/>
    </row>
    <row r="568" spans="1:19" ht="14.25" customHeight="1" x14ac:dyDescent="0.35">
      <c r="A568" s="282"/>
      <c r="N568" s="94"/>
      <c r="S568" s="94"/>
    </row>
    <row r="569" spans="1:19" ht="14.25" customHeight="1" x14ac:dyDescent="0.35">
      <c r="A569" s="282"/>
      <c r="N569" s="94"/>
      <c r="S569" s="94"/>
    </row>
    <row r="570" spans="1:19" ht="14.25" customHeight="1" x14ac:dyDescent="0.35">
      <c r="A570" s="282"/>
      <c r="N570" s="94"/>
      <c r="S570" s="94"/>
    </row>
    <row r="571" spans="1:19" ht="14.25" customHeight="1" x14ac:dyDescent="0.35">
      <c r="A571" s="282"/>
      <c r="N571" s="94"/>
      <c r="S571" s="94"/>
    </row>
    <row r="572" spans="1:19" ht="14.25" customHeight="1" x14ac:dyDescent="0.35">
      <c r="A572" s="282"/>
      <c r="N572" s="94"/>
      <c r="S572" s="94"/>
    </row>
    <row r="573" spans="1:19" ht="14.25" customHeight="1" x14ac:dyDescent="0.35">
      <c r="A573" s="282"/>
      <c r="N573" s="94"/>
      <c r="S573" s="94"/>
    </row>
    <row r="574" spans="1:19" ht="14.25" customHeight="1" x14ac:dyDescent="0.35">
      <c r="A574" s="282"/>
      <c r="N574" s="94"/>
      <c r="S574" s="94"/>
    </row>
    <row r="575" spans="1:19" ht="14.25" customHeight="1" x14ac:dyDescent="0.35">
      <c r="A575" s="282"/>
      <c r="N575" s="94"/>
      <c r="S575" s="94"/>
    </row>
    <row r="576" spans="1:19" ht="14.25" customHeight="1" x14ac:dyDescent="0.35">
      <c r="A576" s="282"/>
      <c r="N576" s="94"/>
      <c r="S576" s="94"/>
    </row>
    <row r="577" spans="1:19" ht="14.25" customHeight="1" x14ac:dyDescent="0.35">
      <c r="A577" s="282"/>
      <c r="N577" s="94"/>
      <c r="S577" s="94"/>
    </row>
    <row r="578" spans="1:19" ht="14.25" customHeight="1" x14ac:dyDescent="0.35">
      <c r="A578" s="282"/>
      <c r="N578" s="94"/>
      <c r="S578" s="94"/>
    </row>
    <row r="579" spans="1:19" ht="14.25" customHeight="1" x14ac:dyDescent="0.35">
      <c r="A579" s="282"/>
      <c r="N579" s="94"/>
      <c r="S579" s="94"/>
    </row>
    <row r="580" spans="1:19" ht="14.25" customHeight="1" x14ac:dyDescent="0.35">
      <c r="A580" s="282"/>
      <c r="N580" s="94"/>
      <c r="S580" s="94"/>
    </row>
    <row r="581" spans="1:19" ht="14.25" customHeight="1" x14ac:dyDescent="0.35">
      <c r="A581" s="282"/>
      <c r="N581" s="94"/>
      <c r="S581" s="94"/>
    </row>
    <row r="582" spans="1:19" ht="14.25" customHeight="1" x14ac:dyDescent="0.35">
      <c r="A582" s="282"/>
      <c r="N582" s="94"/>
      <c r="S582" s="94"/>
    </row>
    <row r="583" spans="1:19" ht="14.25" customHeight="1" x14ac:dyDescent="0.35">
      <c r="A583" s="282"/>
      <c r="N583" s="94"/>
      <c r="S583" s="94"/>
    </row>
    <row r="584" spans="1:19" ht="14.25" customHeight="1" x14ac:dyDescent="0.35">
      <c r="A584" s="282"/>
      <c r="N584" s="94"/>
      <c r="S584" s="94"/>
    </row>
    <row r="585" spans="1:19" ht="14.25" customHeight="1" x14ac:dyDescent="0.35">
      <c r="A585" s="282"/>
      <c r="N585" s="94"/>
      <c r="S585" s="94"/>
    </row>
    <row r="586" spans="1:19" ht="14.25" customHeight="1" x14ac:dyDescent="0.35">
      <c r="A586" s="282"/>
      <c r="N586" s="94"/>
      <c r="S586" s="94"/>
    </row>
    <row r="587" spans="1:19" ht="14.25" customHeight="1" x14ac:dyDescent="0.35">
      <c r="A587" s="282"/>
      <c r="N587" s="94"/>
      <c r="S587" s="94"/>
    </row>
    <row r="588" spans="1:19" ht="14.25" customHeight="1" x14ac:dyDescent="0.35">
      <c r="A588" s="282"/>
      <c r="N588" s="94"/>
      <c r="S588" s="94"/>
    </row>
    <row r="589" spans="1:19" ht="14.25" customHeight="1" x14ac:dyDescent="0.35">
      <c r="A589" s="282"/>
      <c r="N589" s="94"/>
      <c r="S589" s="94"/>
    </row>
    <row r="590" spans="1:19" ht="14.25" customHeight="1" x14ac:dyDescent="0.35">
      <c r="A590" s="282"/>
      <c r="N590" s="94"/>
      <c r="S590" s="94"/>
    </row>
    <row r="591" spans="1:19" ht="14.25" customHeight="1" x14ac:dyDescent="0.35">
      <c r="A591" s="282"/>
      <c r="N591" s="94"/>
      <c r="S591" s="94"/>
    </row>
    <row r="592" spans="1:19" ht="14.25" customHeight="1" x14ac:dyDescent="0.35">
      <c r="A592" s="282"/>
      <c r="N592" s="94"/>
      <c r="S592" s="94"/>
    </row>
    <row r="593" spans="1:19" ht="14.25" customHeight="1" x14ac:dyDescent="0.35">
      <c r="A593" s="282"/>
      <c r="N593" s="94"/>
      <c r="S593" s="94"/>
    </row>
    <row r="594" spans="1:19" ht="14.25" customHeight="1" x14ac:dyDescent="0.35">
      <c r="A594" s="282"/>
      <c r="N594" s="94"/>
      <c r="S594" s="94"/>
    </row>
    <row r="595" spans="1:19" ht="14.25" customHeight="1" x14ac:dyDescent="0.35">
      <c r="A595" s="282"/>
      <c r="N595" s="94"/>
      <c r="S595" s="94"/>
    </row>
    <row r="596" spans="1:19" ht="14.25" customHeight="1" x14ac:dyDescent="0.35">
      <c r="A596" s="282"/>
      <c r="N596" s="94"/>
      <c r="S596" s="94"/>
    </row>
    <row r="597" spans="1:19" ht="14.25" customHeight="1" x14ac:dyDescent="0.35">
      <c r="A597" s="282"/>
      <c r="N597" s="94"/>
      <c r="S597" s="94"/>
    </row>
    <row r="598" spans="1:19" ht="14.25" customHeight="1" x14ac:dyDescent="0.35">
      <c r="A598" s="282"/>
      <c r="N598" s="94"/>
      <c r="S598" s="94"/>
    </row>
    <row r="599" spans="1:19" ht="14.25" customHeight="1" x14ac:dyDescent="0.35">
      <c r="A599" s="282"/>
      <c r="N599" s="94"/>
      <c r="S599" s="94"/>
    </row>
    <row r="600" spans="1:19" ht="14.25" customHeight="1" x14ac:dyDescent="0.35">
      <c r="A600" s="282"/>
      <c r="N600" s="94"/>
      <c r="S600" s="94"/>
    </row>
    <row r="601" spans="1:19" ht="14.25" customHeight="1" x14ac:dyDescent="0.35">
      <c r="A601" s="282"/>
      <c r="N601" s="94"/>
      <c r="S601" s="94"/>
    </row>
    <row r="602" spans="1:19" ht="14.25" customHeight="1" x14ac:dyDescent="0.35">
      <c r="A602" s="282"/>
      <c r="N602" s="94"/>
      <c r="S602" s="94"/>
    </row>
    <row r="603" spans="1:19" ht="14.25" customHeight="1" x14ac:dyDescent="0.35">
      <c r="A603" s="282"/>
      <c r="N603" s="94"/>
      <c r="S603" s="94"/>
    </row>
    <row r="604" spans="1:19" ht="14.25" customHeight="1" x14ac:dyDescent="0.35">
      <c r="A604" s="282"/>
      <c r="N604" s="94"/>
      <c r="S604" s="94"/>
    </row>
    <row r="605" spans="1:19" ht="14.25" customHeight="1" x14ac:dyDescent="0.35">
      <c r="A605" s="282"/>
      <c r="N605" s="94"/>
      <c r="S605" s="94"/>
    </row>
    <row r="606" spans="1:19" ht="14.25" customHeight="1" x14ac:dyDescent="0.35">
      <c r="A606" s="282"/>
      <c r="N606" s="94"/>
      <c r="S606" s="94"/>
    </row>
    <row r="607" spans="1:19" ht="14.25" customHeight="1" x14ac:dyDescent="0.35">
      <c r="A607" s="282"/>
      <c r="N607" s="94"/>
      <c r="S607" s="94"/>
    </row>
    <row r="608" spans="1:19" ht="14.25" customHeight="1" x14ac:dyDescent="0.35">
      <c r="A608" s="282"/>
      <c r="N608" s="94"/>
      <c r="S608" s="94"/>
    </row>
    <row r="609" spans="1:19" ht="14.25" customHeight="1" x14ac:dyDescent="0.35">
      <c r="A609" s="282"/>
      <c r="N609" s="94"/>
      <c r="S609" s="94"/>
    </row>
    <row r="610" spans="1:19" ht="14.25" customHeight="1" x14ac:dyDescent="0.35">
      <c r="A610" s="282"/>
      <c r="N610" s="94"/>
      <c r="S610" s="94"/>
    </row>
    <row r="611" spans="1:19" ht="14.25" customHeight="1" x14ac:dyDescent="0.35">
      <c r="A611" s="282"/>
      <c r="N611" s="94"/>
      <c r="S611" s="94"/>
    </row>
    <row r="612" spans="1:19" ht="14.25" customHeight="1" x14ac:dyDescent="0.35">
      <c r="A612" s="282"/>
      <c r="N612" s="94"/>
      <c r="S612" s="94"/>
    </row>
    <row r="613" spans="1:19" ht="14.25" customHeight="1" x14ac:dyDescent="0.35">
      <c r="A613" s="282"/>
      <c r="N613" s="94"/>
      <c r="S613" s="94"/>
    </row>
    <row r="614" spans="1:19" ht="14.25" customHeight="1" x14ac:dyDescent="0.35">
      <c r="A614" s="282"/>
      <c r="N614" s="94"/>
      <c r="S614" s="94"/>
    </row>
    <row r="615" spans="1:19" ht="14.25" customHeight="1" x14ac:dyDescent="0.35">
      <c r="A615" s="282"/>
      <c r="N615" s="94"/>
      <c r="S615" s="94"/>
    </row>
    <row r="616" spans="1:19" ht="14.25" customHeight="1" x14ac:dyDescent="0.35">
      <c r="A616" s="282"/>
      <c r="N616" s="94"/>
      <c r="S616" s="94"/>
    </row>
    <row r="617" spans="1:19" ht="14.25" customHeight="1" x14ac:dyDescent="0.35">
      <c r="A617" s="282"/>
      <c r="N617" s="94"/>
      <c r="S617" s="94"/>
    </row>
    <row r="618" spans="1:19" ht="14.25" customHeight="1" x14ac:dyDescent="0.35">
      <c r="A618" s="282"/>
      <c r="N618" s="94"/>
      <c r="S618" s="94"/>
    </row>
    <row r="619" spans="1:19" ht="14.25" customHeight="1" x14ac:dyDescent="0.35">
      <c r="A619" s="282"/>
      <c r="N619" s="94"/>
      <c r="S619" s="94"/>
    </row>
    <row r="620" spans="1:19" ht="14.25" customHeight="1" x14ac:dyDescent="0.35">
      <c r="A620" s="282"/>
      <c r="N620" s="94"/>
      <c r="S620" s="94"/>
    </row>
    <row r="621" spans="1:19" ht="14.25" customHeight="1" x14ac:dyDescent="0.35">
      <c r="A621" s="282"/>
      <c r="N621" s="94"/>
      <c r="S621" s="94"/>
    </row>
    <row r="622" spans="1:19" ht="14.25" customHeight="1" x14ac:dyDescent="0.35">
      <c r="A622" s="282"/>
      <c r="N622" s="94"/>
      <c r="S622" s="94"/>
    </row>
    <row r="623" spans="1:19" ht="14.25" customHeight="1" x14ac:dyDescent="0.35">
      <c r="A623" s="282"/>
      <c r="N623" s="94"/>
      <c r="S623" s="94"/>
    </row>
    <row r="624" spans="1:19" ht="14.25" customHeight="1" x14ac:dyDescent="0.35">
      <c r="A624" s="282"/>
      <c r="N624" s="94"/>
      <c r="S624" s="94"/>
    </row>
    <row r="625" spans="1:19" ht="14.25" customHeight="1" x14ac:dyDescent="0.35">
      <c r="A625" s="282"/>
      <c r="N625" s="94"/>
      <c r="S625" s="94"/>
    </row>
    <row r="626" spans="1:19" ht="14.25" customHeight="1" x14ac:dyDescent="0.35">
      <c r="A626" s="282"/>
      <c r="N626" s="94"/>
      <c r="S626" s="94"/>
    </row>
    <row r="627" spans="1:19" ht="14.25" customHeight="1" x14ac:dyDescent="0.35">
      <c r="A627" s="282"/>
      <c r="N627" s="94"/>
      <c r="S627" s="94"/>
    </row>
    <row r="628" spans="1:19" ht="14.25" customHeight="1" x14ac:dyDescent="0.35">
      <c r="A628" s="282"/>
      <c r="N628" s="94"/>
      <c r="S628" s="94"/>
    </row>
    <row r="629" spans="1:19" ht="14.25" customHeight="1" x14ac:dyDescent="0.35">
      <c r="A629" s="282"/>
      <c r="N629" s="94"/>
      <c r="S629" s="94"/>
    </row>
    <row r="630" spans="1:19" ht="14.25" customHeight="1" x14ac:dyDescent="0.35">
      <c r="A630" s="282"/>
      <c r="N630" s="94"/>
      <c r="S630" s="94"/>
    </row>
    <row r="631" spans="1:19" ht="14.25" customHeight="1" x14ac:dyDescent="0.35">
      <c r="A631" s="282"/>
      <c r="N631" s="94"/>
      <c r="S631" s="94"/>
    </row>
    <row r="632" spans="1:19" ht="14.25" customHeight="1" x14ac:dyDescent="0.35">
      <c r="A632" s="282"/>
      <c r="N632" s="94"/>
      <c r="S632" s="94"/>
    </row>
    <row r="633" spans="1:19" ht="14.25" customHeight="1" x14ac:dyDescent="0.35">
      <c r="A633" s="282"/>
      <c r="N633" s="94"/>
      <c r="S633" s="94"/>
    </row>
    <row r="634" spans="1:19" ht="14.25" customHeight="1" x14ac:dyDescent="0.35">
      <c r="A634" s="282"/>
      <c r="N634" s="94"/>
      <c r="S634" s="94"/>
    </row>
    <row r="635" spans="1:19" ht="14.25" customHeight="1" x14ac:dyDescent="0.35">
      <c r="A635" s="282"/>
      <c r="N635" s="94"/>
      <c r="S635" s="94"/>
    </row>
    <row r="636" spans="1:19" ht="14.25" customHeight="1" x14ac:dyDescent="0.35">
      <c r="A636" s="282"/>
      <c r="N636" s="94"/>
      <c r="S636" s="94"/>
    </row>
    <row r="637" spans="1:19" ht="14.25" customHeight="1" x14ac:dyDescent="0.35">
      <c r="A637" s="282"/>
      <c r="N637" s="94"/>
      <c r="S637" s="94"/>
    </row>
    <row r="638" spans="1:19" ht="14.25" customHeight="1" x14ac:dyDescent="0.35">
      <c r="A638" s="282"/>
      <c r="N638" s="94"/>
      <c r="S638" s="94"/>
    </row>
    <row r="639" spans="1:19" ht="14.25" customHeight="1" x14ac:dyDescent="0.35">
      <c r="A639" s="282"/>
      <c r="N639" s="94"/>
      <c r="S639" s="94"/>
    </row>
    <row r="640" spans="1:19" ht="14.25" customHeight="1" x14ac:dyDescent="0.35">
      <c r="A640" s="282"/>
      <c r="N640" s="94"/>
      <c r="S640" s="94"/>
    </row>
    <row r="641" spans="1:19" ht="14.25" customHeight="1" x14ac:dyDescent="0.35">
      <c r="A641" s="282"/>
      <c r="N641" s="94"/>
      <c r="S641" s="94"/>
    </row>
    <row r="642" spans="1:19" ht="14.25" customHeight="1" x14ac:dyDescent="0.35">
      <c r="A642" s="282"/>
      <c r="N642" s="94"/>
      <c r="S642" s="94"/>
    </row>
    <row r="643" spans="1:19" ht="14.25" customHeight="1" x14ac:dyDescent="0.35">
      <c r="A643" s="282"/>
      <c r="N643" s="94"/>
      <c r="S643" s="94"/>
    </row>
    <row r="644" spans="1:19" ht="14.25" customHeight="1" x14ac:dyDescent="0.35">
      <c r="A644" s="282"/>
      <c r="N644" s="94"/>
      <c r="S644" s="94"/>
    </row>
    <row r="645" spans="1:19" ht="14.25" customHeight="1" x14ac:dyDescent="0.35">
      <c r="A645" s="282"/>
      <c r="N645" s="94"/>
      <c r="S645" s="94"/>
    </row>
    <row r="646" spans="1:19" ht="14.25" customHeight="1" x14ac:dyDescent="0.35">
      <c r="A646" s="282"/>
      <c r="N646" s="94"/>
      <c r="S646" s="94"/>
    </row>
    <row r="647" spans="1:19" ht="14.25" customHeight="1" x14ac:dyDescent="0.35">
      <c r="A647" s="282"/>
      <c r="N647" s="94"/>
      <c r="S647" s="94"/>
    </row>
    <row r="648" spans="1:19" ht="14.25" customHeight="1" x14ac:dyDescent="0.35">
      <c r="A648" s="282"/>
      <c r="N648" s="94"/>
      <c r="S648" s="94"/>
    </row>
    <row r="649" spans="1:19" ht="14.25" customHeight="1" x14ac:dyDescent="0.35">
      <c r="A649" s="282"/>
      <c r="N649" s="94"/>
      <c r="S649" s="94"/>
    </row>
    <row r="650" spans="1:19" ht="14.25" customHeight="1" x14ac:dyDescent="0.35">
      <c r="A650" s="282"/>
      <c r="N650" s="94"/>
      <c r="S650" s="94"/>
    </row>
    <row r="651" spans="1:19" ht="14.25" customHeight="1" x14ac:dyDescent="0.35">
      <c r="A651" s="282"/>
      <c r="N651" s="94"/>
      <c r="S651" s="94"/>
    </row>
    <row r="652" spans="1:19" ht="14.25" customHeight="1" x14ac:dyDescent="0.35">
      <c r="A652" s="282"/>
      <c r="N652" s="94"/>
      <c r="S652" s="94"/>
    </row>
    <row r="653" spans="1:19" ht="14.25" customHeight="1" x14ac:dyDescent="0.35">
      <c r="A653" s="282"/>
      <c r="N653" s="94"/>
      <c r="S653" s="94"/>
    </row>
    <row r="654" spans="1:19" ht="14.25" customHeight="1" x14ac:dyDescent="0.35">
      <c r="A654" s="282"/>
      <c r="N654" s="94"/>
      <c r="S654" s="94"/>
    </row>
    <row r="655" spans="1:19" ht="14.25" customHeight="1" x14ac:dyDescent="0.35">
      <c r="A655" s="282"/>
      <c r="N655" s="94"/>
      <c r="S655" s="94"/>
    </row>
    <row r="656" spans="1:19" ht="14.25" customHeight="1" x14ac:dyDescent="0.35">
      <c r="A656" s="282"/>
      <c r="N656" s="94"/>
      <c r="S656" s="94"/>
    </row>
    <row r="657" spans="1:19" ht="14.25" customHeight="1" x14ac:dyDescent="0.35">
      <c r="A657" s="282"/>
      <c r="N657" s="94"/>
      <c r="S657" s="94"/>
    </row>
    <row r="658" spans="1:19" ht="14.25" customHeight="1" x14ac:dyDescent="0.35">
      <c r="A658" s="282"/>
      <c r="N658" s="94"/>
      <c r="S658" s="94"/>
    </row>
    <row r="659" spans="1:19" ht="14.25" customHeight="1" x14ac:dyDescent="0.35">
      <c r="A659" s="282"/>
      <c r="N659" s="94"/>
      <c r="S659" s="94"/>
    </row>
    <row r="660" spans="1:19" ht="14.25" customHeight="1" x14ac:dyDescent="0.35">
      <c r="A660" s="282"/>
      <c r="N660" s="94"/>
      <c r="S660" s="94"/>
    </row>
    <row r="661" spans="1:19" ht="14.25" customHeight="1" x14ac:dyDescent="0.35">
      <c r="A661" s="282"/>
      <c r="N661" s="94"/>
      <c r="S661" s="94"/>
    </row>
    <row r="662" spans="1:19" ht="14.25" customHeight="1" x14ac:dyDescent="0.35">
      <c r="A662" s="282"/>
      <c r="N662" s="94"/>
      <c r="S662" s="94"/>
    </row>
    <row r="663" spans="1:19" ht="14.25" customHeight="1" x14ac:dyDescent="0.35">
      <c r="A663" s="282"/>
      <c r="N663" s="94"/>
      <c r="S663" s="94"/>
    </row>
    <row r="664" spans="1:19" ht="14.25" customHeight="1" x14ac:dyDescent="0.35">
      <c r="A664" s="282"/>
      <c r="N664" s="94"/>
      <c r="S664" s="94"/>
    </row>
    <row r="665" spans="1:19" ht="14.25" customHeight="1" x14ac:dyDescent="0.35">
      <c r="A665" s="282"/>
      <c r="N665" s="94"/>
      <c r="S665" s="94"/>
    </row>
    <row r="666" spans="1:19" ht="14.25" customHeight="1" x14ac:dyDescent="0.35">
      <c r="A666" s="282"/>
      <c r="N666" s="94"/>
      <c r="S666" s="94"/>
    </row>
    <row r="667" spans="1:19" ht="14.25" customHeight="1" x14ac:dyDescent="0.35">
      <c r="A667" s="282"/>
      <c r="N667" s="94"/>
      <c r="S667" s="94"/>
    </row>
    <row r="668" spans="1:19" ht="14.25" customHeight="1" x14ac:dyDescent="0.35">
      <c r="A668" s="282"/>
      <c r="N668" s="94"/>
      <c r="S668" s="94"/>
    </row>
    <row r="669" spans="1:19" ht="14.25" customHeight="1" x14ac:dyDescent="0.35">
      <c r="A669" s="282"/>
      <c r="N669" s="94"/>
      <c r="S669" s="94"/>
    </row>
    <row r="670" spans="1:19" ht="14.25" customHeight="1" x14ac:dyDescent="0.35">
      <c r="A670" s="282"/>
      <c r="N670" s="94"/>
      <c r="S670" s="94"/>
    </row>
    <row r="671" spans="1:19" ht="14.25" customHeight="1" x14ac:dyDescent="0.35">
      <c r="A671" s="282"/>
      <c r="N671" s="94"/>
      <c r="S671" s="94"/>
    </row>
    <row r="672" spans="1:19" ht="14.25" customHeight="1" x14ac:dyDescent="0.35">
      <c r="A672" s="282"/>
      <c r="N672" s="94"/>
      <c r="S672" s="94"/>
    </row>
    <row r="673" spans="1:19" ht="14.25" customHeight="1" x14ac:dyDescent="0.35">
      <c r="A673" s="282"/>
      <c r="N673" s="94"/>
      <c r="S673" s="94"/>
    </row>
    <row r="674" spans="1:19" ht="14.25" customHeight="1" x14ac:dyDescent="0.35">
      <c r="A674" s="282"/>
      <c r="N674" s="94"/>
      <c r="S674" s="94"/>
    </row>
    <row r="675" spans="1:19" ht="14.25" customHeight="1" x14ac:dyDescent="0.35">
      <c r="A675" s="282"/>
      <c r="N675" s="94"/>
      <c r="S675" s="94"/>
    </row>
    <row r="676" spans="1:19" ht="14.25" customHeight="1" x14ac:dyDescent="0.35">
      <c r="A676" s="282"/>
      <c r="N676" s="94"/>
      <c r="S676" s="94"/>
    </row>
    <row r="677" spans="1:19" ht="14.25" customHeight="1" x14ac:dyDescent="0.35">
      <c r="A677" s="282"/>
      <c r="N677" s="94"/>
      <c r="S677" s="94"/>
    </row>
    <row r="678" spans="1:19" ht="14.25" customHeight="1" x14ac:dyDescent="0.35">
      <c r="A678" s="282"/>
      <c r="N678" s="94"/>
      <c r="S678" s="94"/>
    </row>
    <row r="679" spans="1:19" ht="14.25" customHeight="1" x14ac:dyDescent="0.35">
      <c r="A679" s="282"/>
      <c r="N679" s="94"/>
      <c r="S679" s="94"/>
    </row>
    <row r="680" spans="1:19" ht="14.25" customHeight="1" x14ac:dyDescent="0.35">
      <c r="A680" s="282"/>
      <c r="N680" s="94"/>
      <c r="S680" s="94"/>
    </row>
    <row r="681" spans="1:19" ht="14.25" customHeight="1" x14ac:dyDescent="0.35">
      <c r="A681" s="282"/>
      <c r="N681" s="94"/>
      <c r="S681" s="94"/>
    </row>
    <row r="682" spans="1:19" ht="14.25" customHeight="1" x14ac:dyDescent="0.35">
      <c r="A682" s="282"/>
      <c r="N682" s="94"/>
      <c r="S682" s="94"/>
    </row>
    <row r="683" spans="1:19" ht="14.25" customHeight="1" x14ac:dyDescent="0.35">
      <c r="A683" s="282"/>
      <c r="N683" s="94"/>
      <c r="S683" s="94"/>
    </row>
    <row r="684" spans="1:19" ht="14.25" customHeight="1" x14ac:dyDescent="0.35">
      <c r="A684" s="282"/>
      <c r="N684" s="94"/>
      <c r="S684" s="94"/>
    </row>
    <row r="685" spans="1:19" ht="14.25" customHeight="1" x14ac:dyDescent="0.35">
      <c r="A685" s="282"/>
      <c r="N685" s="94"/>
      <c r="S685" s="94"/>
    </row>
    <row r="686" spans="1:19" ht="14.25" customHeight="1" x14ac:dyDescent="0.35">
      <c r="A686" s="282"/>
      <c r="N686" s="94"/>
      <c r="S686" s="94"/>
    </row>
    <row r="687" spans="1:19" ht="14.25" customHeight="1" x14ac:dyDescent="0.35">
      <c r="A687" s="282"/>
      <c r="N687" s="94"/>
      <c r="S687" s="94"/>
    </row>
    <row r="688" spans="1:19" ht="14.25" customHeight="1" x14ac:dyDescent="0.35">
      <c r="A688" s="282"/>
      <c r="N688" s="94"/>
      <c r="S688" s="94"/>
    </row>
    <row r="689" spans="1:19" ht="14.25" customHeight="1" x14ac:dyDescent="0.35">
      <c r="A689" s="282"/>
      <c r="N689" s="94"/>
      <c r="S689" s="94"/>
    </row>
    <row r="690" spans="1:19" ht="14.25" customHeight="1" x14ac:dyDescent="0.35">
      <c r="A690" s="282"/>
      <c r="N690" s="94"/>
      <c r="S690" s="94"/>
    </row>
    <row r="691" spans="1:19" ht="14.25" customHeight="1" x14ac:dyDescent="0.35">
      <c r="A691" s="282"/>
      <c r="N691" s="94"/>
      <c r="S691" s="94"/>
    </row>
    <row r="692" spans="1:19" ht="14.25" customHeight="1" x14ac:dyDescent="0.35">
      <c r="A692" s="282"/>
      <c r="N692" s="94"/>
      <c r="S692" s="94"/>
    </row>
    <row r="693" spans="1:19" ht="14.25" customHeight="1" x14ac:dyDescent="0.35">
      <c r="A693" s="282"/>
      <c r="N693" s="94"/>
      <c r="S693" s="94"/>
    </row>
    <row r="694" spans="1:19" ht="14.25" customHeight="1" x14ac:dyDescent="0.35">
      <c r="A694" s="282"/>
      <c r="N694" s="94"/>
      <c r="S694" s="94"/>
    </row>
    <row r="695" spans="1:19" ht="14.25" customHeight="1" x14ac:dyDescent="0.35">
      <c r="A695" s="282"/>
      <c r="N695" s="94"/>
      <c r="S695" s="94"/>
    </row>
    <row r="696" spans="1:19" ht="14.25" customHeight="1" x14ac:dyDescent="0.35">
      <c r="A696" s="282"/>
      <c r="N696" s="94"/>
      <c r="S696" s="94"/>
    </row>
    <row r="697" spans="1:19" ht="14.25" customHeight="1" x14ac:dyDescent="0.35">
      <c r="A697" s="282"/>
      <c r="N697" s="94"/>
      <c r="S697" s="94"/>
    </row>
    <row r="698" spans="1:19" ht="14.25" customHeight="1" x14ac:dyDescent="0.35">
      <c r="A698" s="282"/>
      <c r="N698" s="94"/>
      <c r="S698" s="94"/>
    </row>
    <row r="699" spans="1:19" ht="14.25" customHeight="1" x14ac:dyDescent="0.35">
      <c r="A699" s="282"/>
      <c r="N699" s="94"/>
      <c r="S699" s="94"/>
    </row>
    <row r="700" spans="1:19" ht="14.25" customHeight="1" x14ac:dyDescent="0.35">
      <c r="A700" s="282"/>
      <c r="N700" s="94"/>
      <c r="S700" s="94"/>
    </row>
    <row r="701" spans="1:19" ht="14.25" customHeight="1" x14ac:dyDescent="0.35">
      <c r="A701" s="282"/>
      <c r="N701" s="94"/>
      <c r="S701" s="94"/>
    </row>
    <row r="702" spans="1:19" ht="14.25" customHeight="1" x14ac:dyDescent="0.35">
      <c r="A702" s="282"/>
      <c r="N702" s="94"/>
      <c r="S702" s="94"/>
    </row>
    <row r="703" spans="1:19" ht="14.25" customHeight="1" x14ac:dyDescent="0.35">
      <c r="A703" s="282"/>
      <c r="N703" s="94"/>
      <c r="S703" s="94"/>
    </row>
    <row r="704" spans="1:19" ht="14.25" customHeight="1" x14ac:dyDescent="0.35">
      <c r="A704" s="282"/>
      <c r="N704" s="94"/>
      <c r="S704" s="94"/>
    </row>
    <row r="705" spans="1:19" ht="14.25" customHeight="1" x14ac:dyDescent="0.35">
      <c r="A705" s="282"/>
      <c r="N705" s="94"/>
      <c r="S705" s="94"/>
    </row>
    <row r="706" spans="1:19" ht="14.25" customHeight="1" x14ac:dyDescent="0.35">
      <c r="A706" s="282"/>
      <c r="N706" s="94"/>
      <c r="S706" s="94"/>
    </row>
    <row r="707" spans="1:19" ht="14.25" customHeight="1" x14ac:dyDescent="0.35">
      <c r="A707" s="282"/>
      <c r="N707" s="94"/>
      <c r="S707" s="94"/>
    </row>
    <row r="708" spans="1:19" ht="14.25" customHeight="1" x14ac:dyDescent="0.35">
      <c r="A708" s="282"/>
      <c r="N708" s="94"/>
      <c r="S708" s="94"/>
    </row>
    <row r="709" spans="1:19" ht="14.25" customHeight="1" x14ac:dyDescent="0.35">
      <c r="A709" s="282"/>
      <c r="N709" s="94"/>
      <c r="S709" s="94"/>
    </row>
    <row r="710" spans="1:19" ht="14.25" customHeight="1" x14ac:dyDescent="0.35">
      <c r="A710" s="282"/>
      <c r="N710" s="94"/>
      <c r="S710" s="94"/>
    </row>
    <row r="711" spans="1:19" ht="14.25" customHeight="1" x14ac:dyDescent="0.35">
      <c r="A711" s="282"/>
      <c r="N711" s="94"/>
      <c r="S711" s="94"/>
    </row>
    <row r="712" spans="1:19" ht="14.25" customHeight="1" x14ac:dyDescent="0.35">
      <c r="A712" s="282"/>
      <c r="N712" s="94"/>
      <c r="S712" s="94"/>
    </row>
    <row r="713" spans="1:19" ht="14.25" customHeight="1" x14ac:dyDescent="0.35">
      <c r="A713" s="282"/>
      <c r="N713" s="94"/>
      <c r="S713" s="94"/>
    </row>
    <row r="714" spans="1:19" ht="14.25" customHeight="1" x14ac:dyDescent="0.35">
      <c r="A714" s="282"/>
      <c r="N714" s="94"/>
      <c r="S714" s="94"/>
    </row>
    <row r="715" spans="1:19" ht="14.25" customHeight="1" x14ac:dyDescent="0.35">
      <c r="A715" s="282"/>
      <c r="N715" s="94"/>
      <c r="S715" s="94"/>
    </row>
    <row r="716" spans="1:19" ht="14.25" customHeight="1" x14ac:dyDescent="0.35">
      <c r="A716" s="282"/>
      <c r="N716" s="94"/>
      <c r="S716" s="94"/>
    </row>
    <row r="717" spans="1:19" ht="14.25" customHeight="1" x14ac:dyDescent="0.35">
      <c r="A717" s="282"/>
      <c r="N717" s="94"/>
      <c r="S717" s="94"/>
    </row>
    <row r="718" spans="1:19" ht="14.25" customHeight="1" x14ac:dyDescent="0.35">
      <c r="A718" s="282"/>
      <c r="N718" s="94"/>
      <c r="S718" s="94"/>
    </row>
    <row r="719" spans="1:19" ht="14.25" customHeight="1" x14ac:dyDescent="0.35">
      <c r="A719" s="282"/>
      <c r="N719" s="94"/>
      <c r="S719" s="94"/>
    </row>
    <row r="720" spans="1:19" ht="14.25" customHeight="1" x14ac:dyDescent="0.35">
      <c r="A720" s="282"/>
      <c r="N720" s="94"/>
      <c r="S720" s="94"/>
    </row>
    <row r="721" spans="1:19" ht="14.25" customHeight="1" x14ac:dyDescent="0.35">
      <c r="A721" s="282"/>
      <c r="N721" s="94"/>
      <c r="S721" s="94"/>
    </row>
    <row r="722" spans="1:19" ht="14.25" customHeight="1" x14ac:dyDescent="0.35">
      <c r="A722" s="282"/>
      <c r="N722" s="94"/>
      <c r="S722" s="94"/>
    </row>
    <row r="723" spans="1:19" ht="14.25" customHeight="1" x14ac:dyDescent="0.35">
      <c r="A723" s="282"/>
      <c r="N723" s="94"/>
      <c r="S723" s="94"/>
    </row>
    <row r="724" spans="1:19" ht="14.25" customHeight="1" x14ac:dyDescent="0.35">
      <c r="A724" s="282"/>
      <c r="N724" s="94"/>
      <c r="S724" s="94"/>
    </row>
    <row r="725" spans="1:19" ht="14.25" customHeight="1" x14ac:dyDescent="0.35">
      <c r="A725" s="282"/>
      <c r="N725" s="94"/>
      <c r="S725" s="94"/>
    </row>
    <row r="726" spans="1:19" ht="14.25" customHeight="1" x14ac:dyDescent="0.35">
      <c r="A726" s="282"/>
      <c r="N726" s="94"/>
      <c r="S726" s="94"/>
    </row>
    <row r="727" spans="1:19" ht="14.25" customHeight="1" x14ac:dyDescent="0.35">
      <c r="A727" s="282"/>
      <c r="N727" s="94"/>
      <c r="S727" s="94"/>
    </row>
    <row r="728" spans="1:19" ht="14.25" customHeight="1" x14ac:dyDescent="0.35">
      <c r="A728" s="282"/>
      <c r="N728" s="94"/>
      <c r="S728" s="94"/>
    </row>
    <row r="729" spans="1:19" ht="14.25" customHeight="1" x14ac:dyDescent="0.35">
      <c r="A729" s="282"/>
      <c r="N729" s="94"/>
      <c r="S729" s="94"/>
    </row>
    <row r="730" spans="1:19" ht="14.25" customHeight="1" x14ac:dyDescent="0.35">
      <c r="A730" s="282"/>
      <c r="N730" s="94"/>
      <c r="S730" s="94"/>
    </row>
    <row r="731" spans="1:19" ht="14.25" customHeight="1" x14ac:dyDescent="0.35">
      <c r="A731" s="282"/>
      <c r="N731" s="94"/>
      <c r="S731" s="94"/>
    </row>
    <row r="732" spans="1:19" ht="14.25" customHeight="1" x14ac:dyDescent="0.35">
      <c r="A732" s="282"/>
      <c r="N732" s="94"/>
      <c r="S732" s="94"/>
    </row>
    <row r="733" spans="1:19" ht="14.25" customHeight="1" x14ac:dyDescent="0.35">
      <c r="A733" s="282"/>
      <c r="N733" s="94"/>
      <c r="S733" s="94"/>
    </row>
    <row r="734" spans="1:19" ht="14.25" customHeight="1" x14ac:dyDescent="0.35">
      <c r="A734" s="282"/>
      <c r="N734" s="94"/>
      <c r="S734" s="94"/>
    </row>
    <row r="735" spans="1:19" ht="14.25" customHeight="1" x14ac:dyDescent="0.35">
      <c r="A735" s="282"/>
      <c r="N735" s="94"/>
      <c r="S735" s="94"/>
    </row>
    <row r="736" spans="1:19" ht="14.25" customHeight="1" x14ac:dyDescent="0.35">
      <c r="A736" s="282"/>
      <c r="N736" s="94"/>
      <c r="S736" s="94"/>
    </row>
    <row r="737" spans="1:19" ht="14.25" customHeight="1" x14ac:dyDescent="0.35">
      <c r="A737" s="282"/>
      <c r="N737" s="94"/>
      <c r="S737" s="94"/>
    </row>
    <row r="738" spans="1:19" ht="14.25" customHeight="1" x14ac:dyDescent="0.35">
      <c r="A738" s="282"/>
      <c r="N738" s="94"/>
      <c r="S738" s="94"/>
    </row>
    <row r="739" spans="1:19" ht="14.25" customHeight="1" x14ac:dyDescent="0.35">
      <c r="A739" s="282"/>
      <c r="N739" s="94"/>
      <c r="S739" s="94"/>
    </row>
    <row r="740" spans="1:19" ht="14.25" customHeight="1" x14ac:dyDescent="0.35">
      <c r="A740" s="282"/>
      <c r="N740" s="94"/>
      <c r="S740" s="94"/>
    </row>
    <row r="741" spans="1:19" ht="14.25" customHeight="1" x14ac:dyDescent="0.35">
      <c r="A741" s="282"/>
      <c r="N741" s="94"/>
      <c r="S741" s="94"/>
    </row>
    <row r="742" spans="1:19" ht="14.25" customHeight="1" x14ac:dyDescent="0.35">
      <c r="A742" s="282"/>
      <c r="N742" s="94"/>
      <c r="S742" s="94"/>
    </row>
    <row r="743" spans="1:19" ht="14.25" customHeight="1" x14ac:dyDescent="0.35">
      <c r="A743" s="282"/>
      <c r="N743" s="94"/>
      <c r="S743" s="94"/>
    </row>
    <row r="744" spans="1:19" ht="14.25" customHeight="1" x14ac:dyDescent="0.35">
      <c r="A744" s="282"/>
      <c r="N744" s="94"/>
      <c r="S744" s="94"/>
    </row>
    <row r="745" spans="1:19" ht="14.25" customHeight="1" x14ac:dyDescent="0.35">
      <c r="A745" s="282"/>
      <c r="N745" s="94"/>
      <c r="S745" s="94"/>
    </row>
    <row r="746" spans="1:19" ht="14.25" customHeight="1" x14ac:dyDescent="0.35">
      <c r="A746" s="282"/>
      <c r="N746" s="94"/>
      <c r="S746" s="94"/>
    </row>
    <row r="747" spans="1:19" ht="14.25" customHeight="1" x14ac:dyDescent="0.35">
      <c r="A747" s="282"/>
      <c r="N747" s="94"/>
      <c r="S747" s="94"/>
    </row>
    <row r="748" spans="1:19" ht="14.25" customHeight="1" x14ac:dyDescent="0.35">
      <c r="A748" s="282"/>
      <c r="N748" s="94"/>
      <c r="S748" s="94"/>
    </row>
    <row r="749" spans="1:19" ht="14.25" customHeight="1" x14ac:dyDescent="0.35">
      <c r="A749" s="282"/>
      <c r="N749" s="94"/>
      <c r="S749" s="94"/>
    </row>
    <row r="750" spans="1:19" ht="14.25" customHeight="1" x14ac:dyDescent="0.35">
      <c r="A750" s="282"/>
      <c r="N750" s="94"/>
      <c r="S750" s="94"/>
    </row>
    <row r="751" spans="1:19" ht="14.25" customHeight="1" x14ac:dyDescent="0.35">
      <c r="A751" s="282"/>
      <c r="N751" s="94"/>
      <c r="S751" s="94"/>
    </row>
    <row r="752" spans="1:19" ht="14.25" customHeight="1" x14ac:dyDescent="0.35">
      <c r="A752" s="282"/>
      <c r="N752" s="94"/>
      <c r="S752" s="94"/>
    </row>
    <row r="753" spans="1:19" ht="14.25" customHeight="1" x14ac:dyDescent="0.35">
      <c r="A753" s="282"/>
      <c r="N753" s="94"/>
      <c r="S753" s="94"/>
    </row>
    <row r="754" spans="1:19" ht="14.25" customHeight="1" x14ac:dyDescent="0.35">
      <c r="A754" s="282"/>
      <c r="N754" s="94"/>
      <c r="S754" s="94"/>
    </row>
    <row r="755" spans="1:19" ht="14.25" customHeight="1" x14ac:dyDescent="0.35">
      <c r="A755" s="282"/>
      <c r="N755" s="94"/>
      <c r="S755" s="94"/>
    </row>
    <row r="756" spans="1:19" ht="14.25" customHeight="1" x14ac:dyDescent="0.35">
      <c r="A756" s="282"/>
      <c r="N756" s="94"/>
      <c r="S756" s="94"/>
    </row>
    <row r="757" spans="1:19" ht="14.25" customHeight="1" x14ac:dyDescent="0.35">
      <c r="A757" s="282"/>
      <c r="N757" s="94"/>
      <c r="S757" s="94"/>
    </row>
    <row r="758" spans="1:19" ht="14.25" customHeight="1" x14ac:dyDescent="0.35">
      <c r="A758" s="282"/>
      <c r="N758" s="94"/>
      <c r="S758" s="94"/>
    </row>
    <row r="759" spans="1:19" ht="14.25" customHeight="1" x14ac:dyDescent="0.35">
      <c r="A759" s="282"/>
      <c r="N759" s="94"/>
      <c r="S759" s="94"/>
    </row>
    <row r="760" spans="1:19" ht="14.25" customHeight="1" x14ac:dyDescent="0.35">
      <c r="A760" s="282"/>
      <c r="N760" s="94"/>
      <c r="S760" s="94"/>
    </row>
    <row r="761" spans="1:19" ht="14.25" customHeight="1" x14ac:dyDescent="0.35">
      <c r="A761" s="282"/>
      <c r="N761" s="94"/>
      <c r="S761" s="94"/>
    </row>
    <row r="762" spans="1:19" ht="14.25" customHeight="1" x14ac:dyDescent="0.35">
      <c r="A762" s="282"/>
      <c r="N762" s="94"/>
      <c r="S762" s="94"/>
    </row>
    <row r="763" spans="1:19" ht="14.25" customHeight="1" x14ac:dyDescent="0.35">
      <c r="A763" s="282"/>
      <c r="N763" s="94"/>
      <c r="S763" s="94"/>
    </row>
    <row r="764" spans="1:19" ht="14.25" customHeight="1" x14ac:dyDescent="0.35">
      <c r="A764" s="282"/>
      <c r="N764" s="94"/>
      <c r="S764" s="94"/>
    </row>
    <row r="765" spans="1:19" ht="14.25" customHeight="1" x14ac:dyDescent="0.35">
      <c r="A765" s="282"/>
      <c r="N765" s="94"/>
      <c r="S765" s="94"/>
    </row>
    <row r="766" spans="1:19" ht="14.25" customHeight="1" x14ac:dyDescent="0.35">
      <c r="A766" s="282"/>
      <c r="N766" s="94"/>
      <c r="S766" s="94"/>
    </row>
    <row r="767" spans="1:19" ht="14.25" customHeight="1" x14ac:dyDescent="0.35">
      <c r="A767" s="282"/>
      <c r="N767" s="94"/>
      <c r="S767" s="94"/>
    </row>
    <row r="768" spans="1:19" ht="14.25" customHeight="1" x14ac:dyDescent="0.35">
      <c r="A768" s="282"/>
      <c r="N768" s="94"/>
      <c r="S768" s="94"/>
    </row>
    <row r="769" spans="1:19" ht="14.25" customHeight="1" x14ac:dyDescent="0.35">
      <c r="A769" s="282"/>
      <c r="N769" s="94"/>
      <c r="S769" s="94"/>
    </row>
    <row r="770" spans="1:19" ht="14.25" customHeight="1" x14ac:dyDescent="0.35">
      <c r="A770" s="282"/>
      <c r="N770" s="94"/>
      <c r="S770" s="94"/>
    </row>
    <row r="771" spans="1:19" ht="14.25" customHeight="1" x14ac:dyDescent="0.35">
      <c r="A771" s="282"/>
      <c r="N771" s="94"/>
      <c r="S771" s="94"/>
    </row>
    <row r="772" spans="1:19" ht="14.25" customHeight="1" x14ac:dyDescent="0.35">
      <c r="A772" s="282"/>
      <c r="N772" s="94"/>
      <c r="S772" s="94"/>
    </row>
    <row r="773" spans="1:19" ht="14.25" customHeight="1" x14ac:dyDescent="0.35">
      <c r="A773" s="282"/>
      <c r="N773" s="94"/>
      <c r="S773" s="94"/>
    </row>
    <row r="774" spans="1:19" ht="14.25" customHeight="1" x14ac:dyDescent="0.35">
      <c r="A774" s="282"/>
      <c r="N774" s="94"/>
      <c r="S774" s="94"/>
    </row>
    <row r="775" spans="1:19" ht="14.25" customHeight="1" x14ac:dyDescent="0.35">
      <c r="A775" s="282"/>
      <c r="N775" s="94"/>
      <c r="S775" s="94"/>
    </row>
    <row r="776" spans="1:19" ht="14.25" customHeight="1" x14ac:dyDescent="0.35">
      <c r="A776" s="282"/>
      <c r="N776" s="94"/>
      <c r="S776" s="94"/>
    </row>
    <row r="777" spans="1:19" ht="14.25" customHeight="1" x14ac:dyDescent="0.35">
      <c r="A777" s="282"/>
      <c r="N777" s="94"/>
      <c r="S777" s="94"/>
    </row>
    <row r="778" spans="1:19" ht="14.25" customHeight="1" x14ac:dyDescent="0.35">
      <c r="A778" s="282"/>
      <c r="N778" s="94"/>
      <c r="S778" s="94"/>
    </row>
    <row r="779" spans="1:19" ht="14.25" customHeight="1" x14ac:dyDescent="0.35">
      <c r="A779" s="282"/>
      <c r="N779" s="94"/>
      <c r="S779" s="94"/>
    </row>
    <row r="780" spans="1:19" ht="14.25" customHeight="1" x14ac:dyDescent="0.35">
      <c r="A780" s="282"/>
      <c r="N780" s="94"/>
      <c r="S780" s="94"/>
    </row>
    <row r="781" spans="1:19" ht="14.25" customHeight="1" x14ac:dyDescent="0.35">
      <c r="A781" s="282"/>
      <c r="N781" s="94"/>
      <c r="S781" s="94"/>
    </row>
    <row r="782" spans="1:19" ht="14.25" customHeight="1" x14ac:dyDescent="0.35">
      <c r="A782" s="282"/>
      <c r="N782" s="94"/>
      <c r="S782" s="94"/>
    </row>
    <row r="783" spans="1:19" ht="14.25" customHeight="1" x14ac:dyDescent="0.35">
      <c r="A783" s="282"/>
      <c r="N783" s="94"/>
      <c r="S783" s="94"/>
    </row>
    <row r="784" spans="1:19" ht="14.25" customHeight="1" x14ac:dyDescent="0.35">
      <c r="A784" s="282"/>
      <c r="N784" s="94"/>
      <c r="S784" s="94"/>
    </row>
    <row r="785" spans="1:19" ht="14.25" customHeight="1" x14ac:dyDescent="0.35">
      <c r="A785" s="282"/>
      <c r="N785" s="94"/>
      <c r="S785" s="94"/>
    </row>
    <row r="786" spans="1:19" ht="14.25" customHeight="1" x14ac:dyDescent="0.35">
      <c r="A786" s="282"/>
      <c r="N786" s="94"/>
      <c r="S786" s="94"/>
    </row>
    <row r="787" spans="1:19" ht="14.25" customHeight="1" x14ac:dyDescent="0.35">
      <c r="A787" s="282"/>
      <c r="N787" s="94"/>
      <c r="S787" s="94"/>
    </row>
    <row r="788" spans="1:19" ht="14.25" customHeight="1" x14ac:dyDescent="0.35">
      <c r="A788" s="282"/>
      <c r="N788" s="94"/>
      <c r="S788" s="94"/>
    </row>
    <row r="789" spans="1:19" ht="14.25" customHeight="1" x14ac:dyDescent="0.35">
      <c r="A789" s="282"/>
      <c r="N789" s="94"/>
      <c r="S789" s="94"/>
    </row>
    <row r="790" spans="1:19" ht="14.25" customHeight="1" x14ac:dyDescent="0.35">
      <c r="A790" s="282"/>
      <c r="N790" s="94"/>
      <c r="S790" s="94"/>
    </row>
    <row r="791" spans="1:19" ht="14.25" customHeight="1" x14ac:dyDescent="0.35">
      <c r="A791" s="282"/>
      <c r="N791" s="94"/>
      <c r="S791" s="94"/>
    </row>
    <row r="792" spans="1:19" ht="14.25" customHeight="1" x14ac:dyDescent="0.35">
      <c r="A792" s="282"/>
      <c r="N792" s="94"/>
      <c r="S792" s="94"/>
    </row>
    <row r="793" spans="1:19" ht="14.25" customHeight="1" x14ac:dyDescent="0.35">
      <c r="A793" s="282"/>
      <c r="N793" s="94"/>
      <c r="S793" s="94"/>
    </row>
    <row r="794" spans="1:19" ht="14.25" customHeight="1" x14ac:dyDescent="0.35">
      <c r="A794" s="282"/>
      <c r="N794" s="94"/>
      <c r="S794" s="94"/>
    </row>
    <row r="795" spans="1:19" ht="14.25" customHeight="1" x14ac:dyDescent="0.35">
      <c r="A795" s="282"/>
      <c r="N795" s="94"/>
      <c r="S795" s="94"/>
    </row>
    <row r="796" spans="1:19" ht="14.25" customHeight="1" x14ac:dyDescent="0.35">
      <c r="A796" s="282"/>
      <c r="N796" s="94"/>
      <c r="S796" s="94"/>
    </row>
    <row r="797" spans="1:19" ht="14.25" customHeight="1" x14ac:dyDescent="0.35">
      <c r="A797" s="282"/>
      <c r="N797" s="94"/>
      <c r="S797" s="94"/>
    </row>
    <row r="798" spans="1:19" ht="14.25" customHeight="1" x14ac:dyDescent="0.35">
      <c r="A798" s="282"/>
      <c r="N798" s="94"/>
      <c r="S798" s="94"/>
    </row>
    <row r="799" spans="1:19" ht="14.25" customHeight="1" x14ac:dyDescent="0.35">
      <c r="A799" s="282"/>
      <c r="N799" s="94"/>
      <c r="S799" s="94"/>
    </row>
    <row r="800" spans="1:19" ht="14.25" customHeight="1" x14ac:dyDescent="0.35">
      <c r="A800" s="282"/>
      <c r="N800" s="94"/>
      <c r="S800" s="94"/>
    </row>
    <row r="801" spans="1:19" ht="14.25" customHeight="1" x14ac:dyDescent="0.35">
      <c r="A801" s="282"/>
      <c r="N801" s="94"/>
      <c r="S801" s="94"/>
    </row>
    <row r="802" spans="1:19" ht="14.25" customHeight="1" x14ac:dyDescent="0.35">
      <c r="A802" s="282"/>
      <c r="N802" s="94"/>
      <c r="S802" s="94"/>
    </row>
    <row r="803" spans="1:19" ht="14.25" customHeight="1" x14ac:dyDescent="0.35">
      <c r="A803" s="282"/>
      <c r="N803" s="94"/>
      <c r="S803" s="94"/>
    </row>
    <row r="804" spans="1:19" ht="14.25" customHeight="1" x14ac:dyDescent="0.35">
      <c r="A804" s="282"/>
      <c r="N804" s="94"/>
      <c r="S804" s="94"/>
    </row>
    <row r="805" spans="1:19" ht="14.25" customHeight="1" x14ac:dyDescent="0.35">
      <c r="A805" s="282"/>
      <c r="N805" s="94"/>
      <c r="S805" s="94"/>
    </row>
    <row r="806" spans="1:19" ht="14.25" customHeight="1" x14ac:dyDescent="0.35">
      <c r="A806" s="282"/>
      <c r="N806" s="94"/>
      <c r="S806" s="94"/>
    </row>
    <row r="807" spans="1:19" ht="14.25" customHeight="1" x14ac:dyDescent="0.35">
      <c r="A807" s="282"/>
      <c r="N807" s="94"/>
      <c r="S807" s="94"/>
    </row>
    <row r="808" spans="1:19" ht="14.25" customHeight="1" x14ac:dyDescent="0.35">
      <c r="A808" s="282"/>
      <c r="N808" s="94"/>
      <c r="S808" s="94"/>
    </row>
    <row r="809" spans="1:19" ht="14.25" customHeight="1" x14ac:dyDescent="0.35">
      <c r="A809" s="282"/>
      <c r="N809" s="94"/>
      <c r="S809" s="94"/>
    </row>
    <row r="810" spans="1:19" ht="14.25" customHeight="1" x14ac:dyDescent="0.35">
      <c r="A810" s="282"/>
      <c r="N810" s="94"/>
      <c r="S810" s="94"/>
    </row>
    <row r="811" spans="1:19" ht="14.25" customHeight="1" x14ac:dyDescent="0.35">
      <c r="A811" s="282"/>
      <c r="N811" s="94"/>
      <c r="S811" s="94"/>
    </row>
    <row r="812" spans="1:19" ht="14.25" customHeight="1" x14ac:dyDescent="0.35">
      <c r="A812" s="282"/>
      <c r="N812" s="94"/>
      <c r="S812" s="94"/>
    </row>
    <row r="813" spans="1:19" ht="14.25" customHeight="1" x14ac:dyDescent="0.35">
      <c r="A813" s="282"/>
      <c r="N813" s="94"/>
      <c r="S813" s="94"/>
    </row>
    <row r="814" spans="1:19" ht="14.25" customHeight="1" x14ac:dyDescent="0.35">
      <c r="A814" s="282"/>
      <c r="N814" s="94"/>
      <c r="S814" s="94"/>
    </row>
    <row r="815" spans="1:19" ht="14.25" customHeight="1" x14ac:dyDescent="0.35">
      <c r="A815" s="282"/>
      <c r="N815" s="94"/>
      <c r="S815" s="94"/>
    </row>
    <row r="816" spans="1:19" ht="14.25" customHeight="1" x14ac:dyDescent="0.35">
      <c r="A816" s="282"/>
      <c r="N816" s="94"/>
      <c r="S816" s="94"/>
    </row>
    <row r="817" spans="1:19" ht="14.25" customHeight="1" x14ac:dyDescent="0.35">
      <c r="A817" s="282"/>
      <c r="N817" s="94"/>
      <c r="S817" s="94"/>
    </row>
    <row r="818" spans="1:19" ht="14.25" customHeight="1" x14ac:dyDescent="0.35">
      <c r="A818" s="282"/>
      <c r="N818" s="94"/>
      <c r="S818" s="94"/>
    </row>
    <row r="819" spans="1:19" ht="14.25" customHeight="1" x14ac:dyDescent="0.35">
      <c r="A819" s="282"/>
      <c r="N819" s="94"/>
      <c r="S819" s="94"/>
    </row>
    <row r="820" spans="1:19" ht="14.25" customHeight="1" x14ac:dyDescent="0.35">
      <c r="A820" s="282"/>
      <c r="N820" s="94"/>
      <c r="S820" s="94"/>
    </row>
    <row r="821" spans="1:19" ht="14.25" customHeight="1" x14ac:dyDescent="0.35">
      <c r="A821" s="282"/>
      <c r="N821" s="94"/>
      <c r="S821" s="94"/>
    </row>
    <row r="822" spans="1:19" ht="14.25" customHeight="1" x14ac:dyDescent="0.35">
      <c r="A822" s="282"/>
      <c r="N822" s="94"/>
      <c r="S822" s="94"/>
    </row>
    <row r="823" spans="1:19" ht="14.25" customHeight="1" x14ac:dyDescent="0.35">
      <c r="A823" s="282"/>
      <c r="N823" s="94"/>
      <c r="S823" s="94"/>
    </row>
    <row r="824" spans="1:19" ht="14.25" customHeight="1" x14ac:dyDescent="0.35">
      <c r="A824" s="282"/>
      <c r="N824" s="94"/>
      <c r="S824" s="94"/>
    </row>
    <row r="825" spans="1:19" ht="14.25" customHeight="1" x14ac:dyDescent="0.35">
      <c r="A825" s="282"/>
      <c r="N825" s="94"/>
      <c r="S825" s="94"/>
    </row>
    <row r="826" spans="1:19" ht="14.25" customHeight="1" x14ac:dyDescent="0.35">
      <c r="A826" s="282"/>
      <c r="N826" s="94"/>
      <c r="S826" s="94"/>
    </row>
    <row r="827" spans="1:19" ht="14.25" customHeight="1" x14ac:dyDescent="0.35">
      <c r="A827" s="282"/>
      <c r="N827" s="94"/>
      <c r="S827" s="94"/>
    </row>
    <row r="828" spans="1:19" ht="14.25" customHeight="1" x14ac:dyDescent="0.35">
      <c r="A828" s="282"/>
      <c r="N828" s="94"/>
      <c r="S828" s="94"/>
    </row>
    <row r="829" spans="1:19" ht="14.25" customHeight="1" x14ac:dyDescent="0.35">
      <c r="A829" s="282"/>
      <c r="N829" s="94"/>
      <c r="S829" s="94"/>
    </row>
    <row r="830" spans="1:19" ht="14.25" customHeight="1" x14ac:dyDescent="0.35">
      <c r="A830" s="282"/>
      <c r="N830" s="94"/>
      <c r="S830" s="94"/>
    </row>
    <row r="831" spans="1:19" ht="14.25" customHeight="1" x14ac:dyDescent="0.35">
      <c r="A831" s="282"/>
      <c r="N831" s="94"/>
      <c r="S831" s="94"/>
    </row>
    <row r="832" spans="1:19" ht="14.25" customHeight="1" x14ac:dyDescent="0.35">
      <c r="A832" s="282"/>
      <c r="N832" s="94"/>
      <c r="S832" s="94"/>
    </row>
    <row r="833" spans="1:19" ht="14.25" customHeight="1" x14ac:dyDescent="0.35">
      <c r="A833" s="282"/>
      <c r="N833" s="94"/>
      <c r="S833" s="94"/>
    </row>
    <row r="834" spans="1:19" ht="14.25" customHeight="1" x14ac:dyDescent="0.35">
      <c r="A834" s="282"/>
      <c r="N834" s="94"/>
      <c r="S834" s="94"/>
    </row>
    <row r="835" spans="1:19" ht="14.25" customHeight="1" x14ac:dyDescent="0.35">
      <c r="A835" s="282"/>
      <c r="N835" s="94"/>
      <c r="S835" s="94"/>
    </row>
    <row r="836" spans="1:19" ht="14.25" customHeight="1" x14ac:dyDescent="0.35">
      <c r="A836" s="282"/>
      <c r="N836" s="94"/>
      <c r="S836" s="94"/>
    </row>
    <row r="837" spans="1:19" ht="14.25" customHeight="1" x14ac:dyDescent="0.35">
      <c r="A837" s="282"/>
      <c r="N837" s="94"/>
      <c r="S837" s="94"/>
    </row>
    <row r="838" spans="1:19" ht="14.25" customHeight="1" x14ac:dyDescent="0.35">
      <c r="A838" s="282"/>
      <c r="N838" s="94"/>
      <c r="S838" s="94"/>
    </row>
    <row r="839" spans="1:19" ht="14.25" customHeight="1" x14ac:dyDescent="0.35">
      <c r="A839" s="282"/>
      <c r="N839" s="94"/>
      <c r="S839" s="94"/>
    </row>
    <row r="840" spans="1:19" ht="14.25" customHeight="1" x14ac:dyDescent="0.35">
      <c r="A840" s="282"/>
      <c r="N840" s="94"/>
      <c r="S840" s="94"/>
    </row>
    <row r="841" spans="1:19" ht="14.25" customHeight="1" x14ac:dyDescent="0.35">
      <c r="A841" s="282"/>
      <c r="N841" s="94"/>
      <c r="S841" s="94"/>
    </row>
    <row r="842" spans="1:19" ht="14.25" customHeight="1" x14ac:dyDescent="0.35">
      <c r="A842" s="282"/>
      <c r="N842" s="94"/>
      <c r="S842" s="94"/>
    </row>
    <row r="843" spans="1:19" ht="14.25" customHeight="1" x14ac:dyDescent="0.35">
      <c r="A843" s="282"/>
      <c r="N843" s="94"/>
      <c r="S843" s="94"/>
    </row>
    <row r="844" spans="1:19" ht="14.25" customHeight="1" x14ac:dyDescent="0.35">
      <c r="A844" s="282"/>
      <c r="N844" s="94"/>
      <c r="S844" s="94"/>
    </row>
    <row r="845" spans="1:19" ht="14.25" customHeight="1" x14ac:dyDescent="0.35">
      <c r="A845" s="282"/>
      <c r="N845" s="94"/>
      <c r="S845" s="94"/>
    </row>
    <row r="846" spans="1:19" ht="14.25" customHeight="1" x14ac:dyDescent="0.35">
      <c r="A846" s="282"/>
      <c r="N846" s="94"/>
      <c r="S846" s="94"/>
    </row>
    <row r="847" spans="1:19" ht="14.25" customHeight="1" x14ac:dyDescent="0.35">
      <c r="A847" s="282"/>
      <c r="N847" s="94"/>
      <c r="S847" s="94"/>
    </row>
    <row r="848" spans="1:19" ht="14.25" customHeight="1" x14ac:dyDescent="0.35">
      <c r="A848" s="282"/>
      <c r="N848" s="94"/>
      <c r="S848" s="94"/>
    </row>
    <row r="849" spans="1:19" ht="14.25" customHeight="1" x14ac:dyDescent="0.35">
      <c r="A849" s="282"/>
      <c r="N849" s="94"/>
      <c r="S849" s="94"/>
    </row>
    <row r="850" spans="1:19" ht="14.25" customHeight="1" x14ac:dyDescent="0.35">
      <c r="A850" s="282"/>
      <c r="N850" s="94"/>
      <c r="S850" s="94"/>
    </row>
    <row r="851" spans="1:19" ht="14.25" customHeight="1" x14ac:dyDescent="0.35">
      <c r="A851" s="282"/>
      <c r="N851" s="94"/>
      <c r="S851" s="94"/>
    </row>
    <row r="852" spans="1:19" ht="14.25" customHeight="1" x14ac:dyDescent="0.35">
      <c r="A852" s="282"/>
      <c r="N852" s="94"/>
      <c r="S852" s="94"/>
    </row>
    <row r="853" spans="1:19" ht="14.25" customHeight="1" x14ac:dyDescent="0.35">
      <c r="A853" s="282"/>
      <c r="N853" s="94"/>
      <c r="S853" s="94"/>
    </row>
    <row r="854" spans="1:19" ht="14.25" customHeight="1" x14ac:dyDescent="0.35">
      <c r="A854" s="282"/>
      <c r="N854" s="94"/>
      <c r="S854" s="94"/>
    </row>
    <row r="855" spans="1:19" ht="14.25" customHeight="1" x14ac:dyDescent="0.35">
      <c r="A855" s="282"/>
      <c r="N855" s="94"/>
      <c r="S855" s="94"/>
    </row>
    <row r="856" spans="1:19" ht="14.25" customHeight="1" x14ac:dyDescent="0.35">
      <c r="A856" s="282"/>
      <c r="N856" s="94"/>
      <c r="S856" s="94"/>
    </row>
    <row r="857" spans="1:19" ht="14.25" customHeight="1" x14ac:dyDescent="0.35">
      <c r="A857" s="282"/>
      <c r="N857" s="94"/>
      <c r="S857" s="94"/>
    </row>
    <row r="858" spans="1:19" ht="14.25" customHeight="1" x14ac:dyDescent="0.35">
      <c r="A858" s="282"/>
      <c r="N858" s="94"/>
      <c r="S858" s="94"/>
    </row>
    <row r="859" spans="1:19" ht="14.25" customHeight="1" x14ac:dyDescent="0.35">
      <c r="A859" s="282"/>
      <c r="N859" s="94"/>
      <c r="S859" s="94"/>
    </row>
    <row r="860" spans="1:19" ht="14.25" customHeight="1" x14ac:dyDescent="0.35">
      <c r="A860" s="282"/>
      <c r="N860" s="94"/>
      <c r="S860" s="94"/>
    </row>
    <row r="861" spans="1:19" ht="14.25" customHeight="1" x14ac:dyDescent="0.35">
      <c r="A861" s="282"/>
      <c r="N861" s="94"/>
      <c r="S861" s="94"/>
    </row>
    <row r="862" spans="1:19" ht="14.25" customHeight="1" x14ac:dyDescent="0.35">
      <c r="A862" s="282"/>
      <c r="N862" s="94"/>
      <c r="S862" s="94"/>
    </row>
    <row r="863" spans="1:19" ht="14.25" customHeight="1" x14ac:dyDescent="0.35">
      <c r="A863" s="282"/>
      <c r="N863" s="94"/>
      <c r="S863" s="94"/>
    </row>
    <row r="864" spans="1:19" ht="14.25" customHeight="1" x14ac:dyDescent="0.35">
      <c r="A864" s="282"/>
      <c r="N864" s="94"/>
      <c r="S864" s="94"/>
    </row>
    <row r="865" spans="1:19" ht="14.25" customHeight="1" x14ac:dyDescent="0.35">
      <c r="A865" s="282"/>
      <c r="N865" s="94"/>
      <c r="S865" s="94"/>
    </row>
    <row r="866" spans="1:19" ht="14.25" customHeight="1" x14ac:dyDescent="0.35">
      <c r="A866" s="282"/>
      <c r="N866" s="94"/>
      <c r="S866" s="94"/>
    </row>
    <row r="867" spans="1:19" ht="14.25" customHeight="1" x14ac:dyDescent="0.35">
      <c r="A867" s="282"/>
      <c r="N867" s="94"/>
      <c r="S867" s="94"/>
    </row>
    <row r="868" spans="1:19" ht="14.25" customHeight="1" x14ac:dyDescent="0.35">
      <c r="A868" s="282"/>
      <c r="N868" s="94"/>
      <c r="S868" s="94"/>
    </row>
    <row r="869" spans="1:19" ht="14.25" customHeight="1" x14ac:dyDescent="0.35">
      <c r="A869" s="282"/>
      <c r="N869" s="94"/>
      <c r="S869" s="94"/>
    </row>
    <row r="870" spans="1:19" ht="14.25" customHeight="1" x14ac:dyDescent="0.35">
      <c r="A870" s="282"/>
      <c r="N870" s="94"/>
      <c r="S870" s="94"/>
    </row>
    <row r="871" spans="1:19" ht="14.25" customHeight="1" x14ac:dyDescent="0.35">
      <c r="A871" s="282"/>
      <c r="N871" s="94"/>
      <c r="S871" s="94"/>
    </row>
    <row r="872" spans="1:19" ht="14.25" customHeight="1" x14ac:dyDescent="0.35">
      <c r="A872" s="282"/>
      <c r="N872" s="94"/>
      <c r="S872" s="94"/>
    </row>
    <row r="873" spans="1:19" ht="14.25" customHeight="1" x14ac:dyDescent="0.35">
      <c r="A873" s="282"/>
      <c r="N873" s="94"/>
      <c r="S873" s="94"/>
    </row>
    <row r="874" spans="1:19" ht="14.25" customHeight="1" x14ac:dyDescent="0.35">
      <c r="A874" s="282"/>
      <c r="N874" s="94"/>
      <c r="S874" s="94"/>
    </row>
    <row r="875" spans="1:19" ht="14.25" customHeight="1" x14ac:dyDescent="0.35">
      <c r="A875" s="282"/>
      <c r="N875" s="94"/>
      <c r="S875" s="94"/>
    </row>
    <row r="876" spans="1:19" ht="14.25" customHeight="1" x14ac:dyDescent="0.35">
      <c r="A876" s="282"/>
      <c r="N876" s="94"/>
      <c r="S876" s="94"/>
    </row>
    <row r="877" spans="1:19" ht="14.25" customHeight="1" x14ac:dyDescent="0.35">
      <c r="A877" s="282"/>
      <c r="N877" s="94"/>
      <c r="S877" s="94"/>
    </row>
    <row r="878" spans="1:19" ht="14.25" customHeight="1" x14ac:dyDescent="0.35">
      <c r="A878" s="282"/>
      <c r="N878" s="94"/>
      <c r="S878" s="94"/>
    </row>
    <row r="879" spans="1:19" ht="14.25" customHeight="1" x14ac:dyDescent="0.35">
      <c r="A879" s="282"/>
      <c r="N879" s="94"/>
      <c r="S879" s="94"/>
    </row>
    <row r="880" spans="1:19" ht="14.25" customHeight="1" x14ac:dyDescent="0.35">
      <c r="A880" s="282"/>
      <c r="N880" s="94"/>
      <c r="S880" s="94"/>
    </row>
    <row r="881" spans="1:19" ht="14.25" customHeight="1" x14ac:dyDescent="0.35">
      <c r="A881" s="282"/>
      <c r="N881" s="94"/>
      <c r="S881" s="94"/>
    </row>
    <row r="882" spans="1:19" ht="14.25" customHeight="1" x14ac:dyDescent="0.35">
      <c r="A882" s="282"/>
      <c r="N882" s="94"/>
      <c r="S882" s="94"/>
    </row>
    <row r="883" spans="1:19" ht="14.25" customHeight="1" x14ac:dyDescent="0.35">
      <c r="A883" s="282"/>
      <c r="N883" s="94"/>
      <c r="S883" s="94"/>
    </row>
    <row r="884" spans="1:19" ht="14.25" customHeight="1" x14ac:dyDescent="0.35">
      <c r="A884" s="282"/>
      <c r="N884" s="94"/>
      <c r="S884" s="94"/>
    </row>
    <row r="885" spans="1:19" ht="14.25" customHeight="1" x14ac:dyDescent="0.35">
      <c r="A885" s="282"/>
      <c r="N885" s="94"/>
      <c r="S885" s="94"/>
    </row>
    <row r="886" spans="1:19" ht="14.25" customHeight="1" x14ac:dyDescent="0.35">
      <c r="A886" s="282"/>
      <c r="N886" s="94"/>
      <c r="S886" s="94"/>
    </row>
    <row r="887" spans="1:19" ht="14.25" customHeight="1" x14ac:dyDescent="0.35">
      <c r="A887" s="282"/>
      <c r="N887" s="94"/>
      <c r="S887" s="94"/>
    </row>
    <row r="888" spans="1:19" ht="14.25" customHeight="1" x14ac:dyDescent="0.35">
      <c r="A888" s="282"/>
      <c r="N888" s="94"/>
      <c r="S888" s="94"/>
    </row>
    <row r="889" spans="1:19" ht="14.25" customHeight="1" x14ac:dyDescent="0.35">
      <c r="A889" s="282"/>
      <c r="N889" s="94"/>
      <c r="S889" s="94"/>
    </row>
    <row r="890" spans="1:19" ht="14.25" customHeight="1" x14ac:dyDescent="0.35">
      <c r="A890" s="282"/>
      <c r="N890" s="94"/>
      <c r="S890" s="94"/>
    </row>
    <row r="891" spans="1:19" ht="14.25" customHeight="1" x14ac:dyDescent="0.35">
      <c r="A891" s="282"/>
      <c r="N891" s="94"/>
      <c r="S891" s="94"/>
    </row>
    <row r="892" spans="1:19" ht="14.25" customHeight="1" x14ac:dyDescent="0.35">
      <c r="A892" s="282"/>
      <c r="N892" s="94"/>
      <c r="S892" s="94"/>
    </row>
    <row r="893" spans="1:19" ht="14.25" customHeight="1" x14ac:dyDescent="0.35">
      <c r="A893" s="282"/>
      <c r="N893" s="94"/>
      <c r="S893" s="94"/>
    </row>
    <row r="894" spans="1:19" ht="14.25" customHeight="1" x14ac:dyDescent="0.35">
      <c r="A894" s="282"/>
      <c r="N894" s="94"/>
      <c r="S894" s="94"/>
    </row>
    <row r="895" spans="1:19" ht="14.25" customHeight="1" x14ac:dyDescent="0.35">
      <c r="A895" s="282"/>
      <c r="N895" s="94"/>
      <c r="S895" s="94"/>
    </row>
    <row r="896" spans="1:19" ht="14.25" customHeight="1" x14ac:dyDescent="0.35">
      <c r="A896" s="282"/>
      <c r="N896" s="94"/>
      <c r="S896" s="94"/>
    </row>
    <row r="897" spans="1:19" ht="14.25" customHeight="1" x14ac:dyDescent="0.35">
      <c r="A897" s="282"/>
      <c r="N897" s="94"/>
      <c r="S897" s="94"/>
    </row>
    <row r="898" spans="1:19" ht="14.25" customHeight="1" x14ac:dyDescent="0.35">
      <c r="A898" s="282"/>
      <c r="N898" s="94"/>
      <c r="S898" s="94"/>
    </row>
    <row r="899" spans="1:19" ht="14.25" customHeight="1" x14ac:dyDescent="0.35">
      <c r="A899" s="282"/>
      <c r="N899" s="94"/>
      <c r="S899" s="94"/>
    </row>
    <row r="900" spans="1:19" ht="14.25" customHeight="1" x14ac:dyDescent="0.35">
      <c r="A900" s="282"/>
      <c r="N900" s="94"/>
      <c r="S900" s="94"/>
    </row>
    <row r="901" spans="1:19" ht="14.25" customHeight="1" x14ac:dyDescent="0.35">
      <c r="A901" s="282"/>
      <c r="N901" s="94"/>
      <c r="S901" s="94"/>
    </row>
    <row r="902" spans="1:19" ht="14.25" customHeight="1" x14ac:dyDescent="0.35">
      <c r="A902" s="282"/>
      <c r="N902" s="94"/>
      <c r="S902" s="94"/>
    </row>
    <row r="903" spans="1:19" ht="14.25" customHeight="1" x14ac:dyDescent="0.35">
      <c r="A903" s="282"/>
      <c r="N903" s="94"/>
      <c r="S903" s="94"/>
    </row>
    <row r="904" spans="1:19" ht="14.25" customHeight="1" x14ac:dyDescent="0.35">
      <c r="A904" s="282"/>
      <c r="N904" s="94"/>
      <c r="S904" s="94"/>
    </row>
    <row r="905" spans="1:19" ht="14.25" customHeight="1" x14ac:dyDescent="0.35">
      <c r="A905" s="282"/>
      <c r="N905" s="94"/>
      <c r="S905" s="94"/>
    </row>
    <row r="906" spans="1:19" ht="14.25" customHeight="1" x14ac:dyDescent="0.35">
      <c r="A906" s="282"/>
      <c r="N906" s="94"/>
      <c r="S906" s="94"/>
    </row>
    <row r="907" spans="1:19" ht="14.25" customHeight="1" x14ac:dyDescent="0.35">
      <c r="A907" s="282"/>
      <c r="N907" s="94"/>
      <c r="S907" s="94"/>
    </row>
    <row r="908" spans="1:19" ht="14.25" customHeight="1" x14ac:dyDescent="0.35">
      <c r="A908" s="282"/>
      <c r="N908" s="94"/>
      <c r="S908" s="94"/>
    </row>
    <row r="909" spans="1:19" ht="14.25" customHeight="1" x14ac:dyDescent="0.35">
      <c r="A909" s="282"/>
      <c r="N909" s="94"/>
      <c r="S909" s="94"/>
    </row>
    <row r="910" spans="1:19" ht="14.25" customHeight="1" x14ac:dyDescent="0.35">
      <c r="A910" s="282"/>
      <c r="N910" s="94"/>
      <c r="S910" s="94"/>
    </row>
    <row r="911" spans="1:19" ht="14.25" customHeight="1" x14ac:dyDescent="0.35">
      <c r="A911" s="282"/>
      <c r="N911" s="94"/>
      <c r="S911" s="94"/>
    </row>
    <row r="912" spans="1:19" ht="14.25" customHeight="1" x14ac:dyDescent="0.35">
      <c r="A912" s="282"/>
      <c r="N912" s="94"/>
      <c r="S912" s="94"/>
    </row>
    <row r="913" spans="1:19" ht="14.25" customHeight="1" x14ac:dyDescent="0.35">
      <c r="A913" s="282"/>
      <c r="N913" s="94"/>
      <c r="S913" s="94"/>
    </row>
    <row r="914" spans="1:19" ht="14.25" customHeight="1" x14ac:dyDescent="0.35">
      <c r="A914" s="282"/>
      <c r="N914" s="94"/>
      <c r="S914" s="94"/>
    </row>
    <row r="915" spans="1:19" ht="14.25" customHeight="1" x14ac:dyDescent="0.35">
      <c r="A915" s="282"/>
      <c r="N915" s="94"/>
      <c r="S915" s="94"/>
    </row>
    <row r="916" spans="1:19" ht="14.25" customHeight="1" x14ac:dyDescent="0.35">
      <c r="A916" s="282"/>
      <c r="N916" s="94"/>
      <c r="S916" s="94"/>
    </row>
    <row r="917" spans="1:19" ht="14.25" customHeight="1" x14ac:dyDescent="0.35">
      <c r="A917" s="282"/>
      <c r="N917" s="94"/>
      <c r="S917" s="94"/>
    </row>
    <row r="918" spans="1:19" ht="14.25" customHeight="1" x14ac:dyDescent="0.35">
      <c r="A918" s="282"/>
      <c r="N918" s="94"/>
      <c r="S918" s="94"/>
    </row>
    <row r="919" spans="1:19" ht="14.25" customHeight="1" x14ac:dyDescent="0.35">
      <c r="A919" s="282"/>
      <c r="N919" s="94"/>
      <c r="S919" s="94"/>
    </row>
    <row r="920" spans="1:19" ht="14.25" customHeight="1" x14ac:dyDescent="0.35">
      <c r="A920" s="282"/>
      <c r="N920" s="94"/>
      <c r="S920" s="94"/>
    </row>
    <row r="921" spans="1:19" ht="14.25" customHeight="1" x14ac:dyDescent="0.35">
      <c r="A921" s="282"/>
      <c r="N921" s="94"/>
      <c r="S921" s="94"/>
    </row>
    <row r="922" spans="1:19" ht="14.25" customHeight="1" x14ac:dyDescent="0.35">
      <c r="A922" s="282"/>
      <c r="N922" s="94"/>
      <c r="S922" s="94"/>
    </row>
    <row r="923" spans="1:19" ht="14.25" customHeight="1" x14ac:dyDescent="0.35">
      <c r="A923" s="282"/>
      <c r="N923" s="94"/>
      <c r="S923" s="94"/>
    </row>
    <row r="924" spans="1:19" ht="14.25" customHeight="1" x14ac:dyDescent="0.35">
      <c r="A924" s="282"/>
      <c r="N924" s="94"/>
      <c r="S924" s="94"/>
    </row>
    <row r="925" spans="1:19" ht="14.25" customHeight="1" x14ac:dyDescent="0.35">
      <c r="A925" s="282"/>
      <c r="N925" s="94"/>
      <c r="S925" s="94"/>
    </row>
    <row r="926" spans="1:19" ht="14.25" customHeight="1" x14ac:dyDescent="0.35">
      <c r="A926" s="282"/>
      <c r="N926" s="94"/>
      <c r="S926" s="94"/>
    </row>
    <row r="927" spans="1:19" ht="14.25" customHeight="1" x14ac:dyDescent="0.35">
      <c r="A927" s="282"/>
      <c r="N927" s="94"/>
      <c r="S927" s="94"/>
    </row>
    <row r="928" spans="1:19" ht="14.25" customHeight="1" x14ac:dyDescent="0.35">
      <c r="A928" s="282"/>
      <c r="N928" s="94"/>
      <c r="S928" s="94"/>
    </row>
    <row r="929" spans="1:19" ht="14.25" customHeight="1" x14ac:dyDescent="0.35">
      <c r="A929" s="282"/>
      <c r="N929" s="94"/>
      <c r="S929" s="94"/>
    </row>
    <row r="930" spans="1:19" ht="14.25" customHeight="1" x14ac:dyDescent="0.35">
      <c r="A930" s="282"/>
      <c r="N930" s="94"/>
      <c r="S930" s="94"/>
    </row>
    <row r="931" spans="1:19" ht="14.25" customHeight="1" x14ac:dyDescent="0.35">
      <c r="A931" s="282"/>
      <c r="N931" s="94"/>
      <c r="S931" s="94"/>
    </row>
    <row r="932" spans="1:19" ht="14.25" customHeight="1" x14ac:dyDescent="0.35">
      <c r="A932" s="282"/>
      <c r="N932" s="94"/>
      <c r="S932" s="94"/>
    </row>
    <row r="933" spans="1:19" ht="14.25" customHeight="1" x14ac:dyDescent="0.35">
      <c r="A933" s="282"/>
      <c r="N933" s="94"/>
      <c r="S933" s="94"/>
    </row>
    <row r="934" spans="1:19" ht="14.25" customHeight="1" x14ac:dyDescent="0.35">
      <c r="A934" s="282"/>
      <c r="N934" s="94"/>
      <c r="S934" s="94"/>
    </row>
    <row r="935" spans="1:19" ht="14.25" customHeight="1" x14ac:dyDescent="0.35">
      <c r="A935" s="282"/>
      <c r="N935" s="94"/>
      <c r="S935" s="94"/>
    </row>
    <row r="936" spans="1:19" ht="14.25" customHeight="1" x14ac:dyDescent="0.35">
      <c r="A936" s="282"/>
      <c r="N936" s="94"/>
      <c r="S936" s="94"/>
    </row>
    <row r="937" spans="1:19" ht="14.25" customHeight="1" x14ac:dyDescent="0.35">
      <c r="A937" s="282"/>
      <c r="N937" s="94"/>
      <c r="S937" s="94"/>
    </row>
    <row r="938" spans="1:19" ht="14.25" customHeight="1" x14ac:dyDescent="0.35">
      <c r="A938" s="282"/>
      <c r="N938" s="94"/>
      <c r="S938" s="94"/>
    </row>
    <row r="939" spans="1:19" ht="14.25" customHeight="1" x14ac:dyDescent="0.35">
      <c r="A939" s="282"/>
      <c r="N939" s="94"/>
      <c r="S939" s="94"/>
    </row>
    <row r="940" spans="1:19" ht="14.25" customHeight="1" x14ac:dyDescent="0.35">
      <c r="A940" s="282"/>
      <c r="N940" s="94"/>
      <c r="S940" s="94"/>
    </row>
    <row r="941" spans="1:19" ht="14.25" customHeight="1" x14ac:dyDescent="0.35">
      <c r="A941" s="282"/>
      <c r="N941" s="94"/>
      <c r="S941" s="94"/>
    </row>
    <row r="942" spans="1:19" ht="14.25" customHeight="1" x14ac:dyDescent="0.35">
      <c r="A942" s="282"/>
      <c r="N942" s="94"/>
      <c r="S942" s="94"/>
    </row>
    <row r="943" spans="1:19" ht="14.25" customHeight="1" x14ac:dyDescent="0.35">
      <c r="A943" s="282"/>
      <c r="N943" s="94"/>
      <c r="S943" s="94"/>
    </row>
    <row r="944" spans="1:19" ht="14.25" customHeight="1" x14ac:dyDescent="0.35">
      <c r="A944" s="282"/>
      <c r="N944" s="94"/>
      <c r="S944" s="94"/>
    </row>
    <row r="945" spans="1:19" ht="14.25" customHeight="1" x14ac:dyDescent="0.35">
      <c r="A945" s="282"/>
      <c r="N945" s="94"/>
      <c r="S945" s="94"/>
    </row>
    <row r="946" spans="1:19" ht="14.25" customHeight="1" x14ac:dyDescent="0.35">
      <c r="A946" s="282"/>
      <c r="N946" s="94"/>
      <c r="S946" s="94"/>
    </row>
    <row r="947" spans="1:19" ht="14.25" customHeight="1" x14ac:dyDescent="0.35">
      <c r="A947" s="282"/>
      <c r="N947" s="94"/>
      <c r="S947" s="94"/>
    </row>
    <row r="948" spans="1:19" ht="14.25" customHeight="1" x14ac:dyDescent="0.35">
      <c r="A948" s="282"/>
      <c r="N948" s="94"/>
      <c r="S948" s="94"/>
    </row>
    <row r="949" spans="1:19" ht="14.25" customHeight="1" x14ac:dyDescent="0.35">
      <c r="A949" s="282"/>
      <c r="N949" s="94"/>
      <c r="S949" s="94"/>
    </row>
    <row r="950" spans="1:19" ht="14.25" customHeight="1" x14ac:dyDescent="0.35">
      <c r="A950" s="282"/>
      <c r="N950" s="94"/>
      <c r="S950" s="94"/>
    </row>
    <row r="951" spans="1:19" ht="14.25" customHeight="1" x14ac:dyDescent="0.35">
      <c r="A951" s="282"/>
      <c r="N951" s="94"/>
      <c r="S951" s="94"/>
    </row>
    <row r="952" spans="1:19" ht="14.25" customHeight="1" x14ac:dyDescent="0.35">
      <c r="A952" s="282"/>
      <c r="N952" s="94"/>
      <c r="S952" s="94"/>
    </row>
    <row r="953" spans="1:19" ht="14.25" customHeight="1" x14ac:dyDescent="0.35">
      <c r="A953" s="282"/>
      <c r="N953" s="94"/>
      <c r="S953" s="94"/>
    </row>
    <row r="954" spans="1:19" ht="14.25" customHeight="1" x14ac:dyDescent="0.35">
      <c r="A954" s="282"/>
      <c r="N954" s="94"/>
      <c r="S954" s="94"/>
    </row>
    <row r="955" spans="1:19" ht="14.25" customHeight="1" x14ac:dyDescent="0.35">
      <c r="A955" s="282"/>
      <c r="N955" s="94"/>
      <c r="S955" s="94"/>
    </row>
    <row r="956" spans="1:19" ht="14.25" customHeight="1" x14ac:dyDescent="0.35">
      <c r="A956" s="282"/>
      <c r="N956" s="94"/>
      <c r="S956" s="94"/>
    </row>
    <row r="957" spans="1:19" ht="14.25" customHeight="1" x14ac:dyDescent="0.35">
      <c r="A957" s="282"/>
      <c r="N957" s="94"/>
      <c r="S957" s="94"/>
    </row>
    <row r="958" spans="1:19" ht="14.25" customHeight="1" x14ac:dyDescent="0.35">
      <c r="A958" s="282"/>
      <c r="N958" s="94"/>
      <c r="S958" s="94"/>
    </row>
    <row r="959" spans="1:19" ht="14.25" customHeight="1" x14ac:dyDescent="0.35">
      <c r="A959" s="282"/>
      <c r="N959" s="94"/>
      <c r="S959" s="94"/>
    </row>
    <row r="960" spans="1:19" ht="14.25" customHeight="1" x14ac:dyDescent="0.35">
      <c r="A960" s="282"/>
      <c r="N960" s="94"/>
      <c r="S960" s="94"/>
    </row>
    <row r="961" spans="1:19" ht="14.25" customHeight="1" x14ac:dyDescent="0.35">
      <c r="A961" s="282"/>
      <c r="N961" s="94"/>
      <c r="S961" s="94"/>
    </row>
    <row r="962" spans="1:19" ht="14.25" customHeight="1" x14ac:dyDescent="0.35">
      <c r="A962" s="282"/>
      <c r="N962" s="94"/>
      <c r="S962" s="94"/>
    </row>
    <row r="963" spans="1:19" ht="14.25" customHeight="1" x14ac:dyDescent="0.35">
      <c r="A963" s="282"/>
      <c r="N963" s="94"/>
      <c r="S963" s="94"/>
    </row>
    <row r="964" spans="1:19" ht="14.25" customHeight="1" x14ac:dyDescent="0.35">
      <c r="A964" s="282"/>
      <c r="N964" s="94"/>
      <c r="S964" s="94"/>
    </row>
    <row r="965" spans="1:19" ht="14.25" customHeight="1" x14ac:dyDescent="0.35">
      <c r="A965" s="282"/>
      <c r="N965" s="94"/>
      <c r="S965" s="94"/>
    </row>
    <row r="966" spans="1:19" ht="14.25" customHeight="1" x14ac:dyDescent="0.35">
      <c r="A966" s="282"/>
      <c r="N966" s="94"/>
      <c r="S966" s="94"/>
    </row>
    <row r="967" spans="1:19" ht="14.25" customHeight="1" x14ac:dyDescent="0.35">
      <c r="A967" s="282"/>
      <c r="N967" s="94"/>
      <c r="S967" s="94"/>
    </row>
    <row r="968" spans="1:19" ht="14.25" customHeight="1" x14ac:dyDescent="0.35">
      <c r="A968" s="282"/>
      <c r="N968" s="94"/>
      <c r="S968" s="94"/>
    </row>
    <row r="969" spans="1:19" ht="14.25" customHeight="1" x14ac:dyDescent="0.35">
      <c r="A969" s="282"/>
      <c r="N969" s="94"/>
      <c r="S969" s="94"/>
    </row>
    <row r="970" spans="1:19" ht="14.25" customHeight="1" x14ac:dyDescent="0.35">
      <c r="A970" s="282"/>
      <c r="N970" s="94"/>
      <c r="S970" s="94"/>
    </row>
    <row r="971" spans="1:19" ht="14.25" customHeight="1" x14ac:dyDescent="0.35">
      <c r="A971" s="282"/>
      <c r="N971" s="94"/>
      <c r="S971" s="94"/>
    </row>
    <row r="972" spans="1:19" ht="14.25" customHeight="1" x14ac:dyDescent="0.35">
      <c r="A972" s="282"/>
      <c r="N972" s="94"/>
      <c r="S972" s="94"/>
    </row>
    <row r="973" spans="1:19" ht="14.25" customHeight="1" x14ac:dyDescent="0.35">
      <c r="A973" s="282"/>
      <c r="N973" s="94"/>
      <c r="S973" s="94"/>
    </row>
    <row r="974" spans="1:19" ht="14.25" customHeight="1" x14ac:dyDescent="0.35">
      <c r="A974" s="282"/>
      <c r="N974" s="94"/>
      <c r="S974" s="94"/>
    </row>
    <row r="975" spans="1:19" ht="14.25" customHeight="1" x14ac:dyDescent="0.35">
      <c r="A975" s="282"/>
      <c r="N975" s="94"/>
      <c r="S975" s="94"/>
    </row>
    <row r="976" spans="1:19" ht="14.25" customHeight="1" x14ac:dyDescent="0.35">
      <c r="A976" s="282"/>
      <c r="N976" s="94"/>
      <c r="S976" s="94"/>
    </row>
    <row r="977" spans="1:19" ht="14.25" customHeight="1" x14ac:dyDescent="0.35">
      <c r="A977" s="282"/>
      <c r="N977" s="94"/>
      <c r="S977" s="94"/>
    </row>
    <row r="978" spans="1:19" ht="14.25" customHeight="1" x14ac:dyDescent="0.35">
      <c r="A978" s="282"/>
      <c r="N978" s="94"/>
      <c r="S978" s="94"/>
    </row>
    <row r="979" spans="1:19" ht="14.25" customHeight="1" x14ac:dyDescent="0.35">
      <c r="A979" s="282"/>
      <c r="N979" s="94"/>
      <c r="S979" s="94"/>
    </row>
    <row r="980" spans="1:19" ht="14.25" customHeight="1" x14ac:dyDescent="0.35">
      <c r="A980" s="282"/>
      <c r="N980" s="94"/>
      <c r="S980" s="94"/>
    </row>
    <row r="981" spans="1:19" ht="14.25" customHeight="1" x14ac:dyDescent="0.35">
      <c r="A981" s="282"/>
      <c r="N981" s="94"/>
      <c r="S981" s="94"/>
    </row>
    <row r="982" spans="1:19" ht="14.25" customHeight="1" x14ac:dyDescent="0.35">
      <c r="A982" s="282"/>
      <c r="N982" s="94"/>
      <c r="S982" s="94"/>
    </row>
    <row r="983" spans="1:19" ht="14.25" customHeight="1" x14ac:dyDescent="0.35">
      <c r="A983" s="282"/>
      <c r="N983" s="94"/>
      <c r="S983" s="94"/>
    </row>
    <row r="984" spans="1:19" ht="14.25" customHeight="1" x14ac:dyDescent="0.35">
      <c r="A984" s="282"/>
      <c r="N984" s="94"/>
      <c r="S984" s="94"/>
    </row>
    <row r="985" spans="1:19" ht="14.25" customHeight="1" x14ac:dyDescent="0.35">
      <c r="A985" s="282"/>
      <c r="N985" s="94"/>
      <c r="S985" s="94"/>
    </row>
    <row r="986" spans="1:19" ht="14.25" customHeight="1" x14ac:dyDescent="0.35">
      <c r="A986" s="282"/>
      <c r="N986" s="94"/>
      <c r="S986" s="94"/>
    </row>
    <row r="987" spans="1:19" ht="14.25" customHeight="1" x14ac:dyDescent="0.35">
      <c r="A987" s="282"/>
      <c r="N987" s="94"/>
      <c r="S987" s="94"/>
    </row>
    <row r="988" spans="1:19" ht="14.25" customHeight="1" x14ac:dyDescent="0.35">
      <c r="A988" s="282"/>
      <c r="N988" s="94"/>
      <c r="S988" s="94"/>
    </row>
    <row r="989" spans="1:19" ht="14.25" customHeight="1" x14ac:dyDescent="0.35">
      <c r="A989" s="282"/>
      <c r="N989" s="94"/>
      <c r="S989" s="94"/>
    </row>
    <row r="990" spans="1:19" ht="14.25" customHeight="1" x14ac:dyDescent="0.35">
      <c r="A990" s="282"/>
      <c r="N990" s="94"/>
      <c r="S990" s="94"/>
    </row>
    <row r="991" spans="1:19" ht="14.25" customHeight="1" x14ac:dyDescent="0.35">
      <c r="A991" s="282"/>
      <c r="N991" s="94"/>
      <c r="S991" s="94"/>
    </row>
    <row r="992" spans="1:19" ht="14.25" customHeight="1" x14ac:dyDescent="0.35">
      <c r="A992" s="282"/>
      <c r="N992" s="94"/>
      <c r="S992" s="94"/>
    </row>
    <row r="993" spans="1:19" ht="14.25" customHeight="1" x14ac:dyDescent="0.35">
      <c r="A993" s="282"/>
      <c r="N993" s="94"/>
      <c r="S993" s="94"/>
    </row>
    <row r="994" spans="1:19" ht="14.25" customHeight="1" x14ac:dyDescent="0.35">
      <c r="A994" s="282"/>
      <c r="N994" s="94"/>
      <c r="S994" s="94"/>
    </row>
    <row r="995" spans="1:19" ht="14.25" customHeight="1" x14ac:dyDescent="0.35">
      <c r="A995" s="282"/>
      <c r="N995" s="94"/>
      <c r="S995" s="94"/>
    </row>
    <row r="996" spans="1:19" ht="14.25" customHeight="1" x14ac:dyDescent="0.35">
      <c r="A996" s="282"/>
      <c r="N996" s="94"/>
      <c r="S996" s="94"/>
    </row>
    <row r="997" spans="1:19" ht="14.25" customHeight="1" x14ac:dyDescent="0.35">
      <c r="A997" s="282"/>
      <c r="N997" s="94"/>
      <c r="S997" s="94"/>
    </row>
    <row r="998" spans="1:19" ht="14.25" customHeight="1" x14ac:dyDescent="0.35">
      <c r="A998" s="282"/>
      <c r="N998" s="94"/>
      <c r="S998" s="94"/>
    </row>
    <row r="999" spans="1:19" ht="14.25" customHeight="1" x14ac:dyDescent="0.35">
      <c r="A999" s="282"/>
      <c r="N999" s="94"/>
      <c r="S999" s="94"/>
    </row>
    <row r="1000" spans="1:19" ht="14.25" customHeight="1" x14ac:dyDescent="0.35">
      <c r="A1000" s="282"/>
      <c r="N1000" s="94"/>
      <c r="S1000" s="94"/>
    </row>
  </sheetData>
  <mergeCells count="9">
    <mergeCell ref="R5:R6"/>
    <mergeCell ref="S5:S6"/>
    <mergeCell ref="U5:Y6"/>
    <mergeCell ref="Z5:AA6"/>
    <mergeCell ref="C5:I6"/>
    <mergeCell ref="A6:A27"/>
    <mergeCell ref="J5:K6"/>
    <mergeCell ref="M5:N6"/>
    <mergeCell ref="O5:P6"/>
  </mergeCells>
  <conditionalFormatting sqref="E8:H22">
    <cfRule type="expression" dxfId="18" priority="4">
      <formula>$D8="Per Unit"</formula>
    </cfRule>
  </conditionalFormatting>
  <conditionalFormatting sqref="E8:I22">
    <cfRule type="expression" dxfId="17" priority="3">
      <formula>$D8="Lumpsum"</formula>
    </cfRule>
  </conditionalFormatting>
  <conditionalFormatting sqref="J8:J22">
    <cfRule type="expression" dxfId="16" priority="1">
      <formula>$D8="Lumpsum"</formula>
    </cfRule>
    <cfRule type="expression" dxfId="15" priority="2">
      <formula>D8="Per Unit"</formula>
    </cfRule>
  </conditionalFormatting>
  <conditionalFormatting sqref="N8:O22">
    <cfRule type="expression" dxfId="14" priority="5">
      <formula>$M8&gt;0</formula>
    </cfRule>
  </conditionalFormatting>
  <conditionalFormatting sqref="S8:S22">
    <cfRule type="expression" dxfId="13" priority="6">
      <formula>R8&gt;0</formula>
    </cfRule>
  </conditionalFormatting>
  <conditionalFormatting sqref="W8:X22">
    <cfRule type="expression" dxfId="12" priority="8">
      <formula>$V8="Per Unit"</formula>
    </cfRule>
  </conditionalFormatting>
  <conditionalFormatting sqref="W8:Y22">
    <cfRule type="expression" dxfId="11" priority="7">
      <formula>$V8="Lumpsum"</formula>
    </cfRule>
  </conditionalFormatting>
  <conditionalFormatting sqref="Z8:Z22">
    <cfRule type="expression" dxfId="10" priority="9">
      <formula>$V8="Lumpsum"</formula>
    </cfRule>
    <cfRule type="expression" dxfId="9" priority="10">
      <formula>$V8="Per Unit"</formula>
    </cfRule>
  </conditionalFormatting>
  <dataValidations count="5">
    <dataValidation type="custom" allowBlank="1" showInputMessage="1" showErrorMessage="1" prompt="Different Method Selected - You cannot enter lumpsum amount since cost method chosen is &quot;Per Unit&quot;" sqref="J8:J22" xr:uid="{00000000-0002-0000-0E00-000000000000}">
      <formula1>D8="Lumpsum"</formula1>
    </dataValidation>
    <dataValidation type="custom" allowBlank="1" showErrorMessage="1" sqref="Z8:Z22" xr:uid="{00000000-0002-0000-0E00-000001000000}">
      <formula1>$V8="Lumpsum"</formula1>
    </dataValidation>
    <dataValidation type="list" allowBlank="1" showErrorMessage="1" sqref="D8:D22 V8:V22" xr:uid="{00000000-0002-0000-0E00-000002000000}">
      <formula1>"Per Unit,Lumpsum"</formula1>
    </dataValidation>
    <dataValidation type="custom" allowBlank="1" showErrorMessage="1" sqref="W8:Y22" xr:uid="{00000000-0002-0000-0E00-000003000000}">
      <formula1>$V8="Per Unit"</formula1>
    </dataValidation>
    <dataValidation type="custom" allowBlank="1" showInputMessage="1" showErrorMessage="1" prompt="Different Method Selected - You cannot enter per unit since cost method chosen is &quot;Lumpsum&quot;" sqref="E8:I22" xr:uid="{00000000-0002-0000-0E00-000004000000}">
      <formula1>$D8="Per Unit"</formula1>
    </dataValidation>
  </dataValidations>
  <pageMargins left="0.7" right="0.7" top="0.75" bottom="0.75" header="0" footer="0"/>
  <pageSetup orientation="landscape"/>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AE2D5"/>
  </sheetPr>
  <dimension ref="A1:Z1000"/>
  <sheetViews>
    <sheetView showGridLines="0" workbookViewId="0"/>
  </sheetViews>
  <sheetFormatPr defaultColWidth="12.6328125" defaultRowHeight="15" customHeight="1" x14ac:dyDescent="0.35"/>
  <cols>
    <col min="1" max="1" width="25.6328125" customWidth="1"/>
    <col min="2" max="2" width="8.6328125" customWidth="1"/>
    <col min="3" max="3" width="56.6328125" customWidth="1"/>
    <col min="4" max="8" width="13.36328125" customWidth="1"/>
    <col min="9" max="26" width="8.90625" customWidth="1"/>
  </cols>
  <sheetData>
    <row r="1" spans="1:26" ht="48.75" customHeight="1" x14ac:dyDescent="0.35">
      <c r="A1" s="282"/>
      <c r="B1" s="283"/>
      <c r="C1" s="284" t="s">
        <v>339</v>
      </c>
      <c r="D1" s="283"/>
      <c r="E1" s="283"/>
      <c r="F1" s="283"/>
      <c r="G1" s="283"/>
      <c r="H1" s="283"/>
      <c r="I1" s="283"/>
      <c r="J1" s="283"/>
      <c r="K1" s="283"/>
      <c r="L1" s="283"/>
      <c r="M1" s="283"/>
      <c r="N1" s="283"/>
      <c r="O1" s="283"/>
      <c r="P1" s="283"/>
      <c r="Q1" s="283"/>
      <c r="R1" s="283"/>
      <c r="S1" s="283"/>
      <c r="T1" s="283"/>
      <c r="U1" s="283"/>
      <c r="V1" s="283"/>
      <c r="W1" s="283"/>
      <c r="X1" s="283"/>
      <c r="Y1" s="283"/>
      <c r="Z1" s="283"/>
    </row>
    <row r="2" spans="1:26" ht="14.25" customHeight="1" x14ac:dyDescent="0.35">
      <c r="A2" s="282"/>
    </row>
    <row r="3" spans="1:26" ht="14.25" customHeight="1" x14ac:dyDescent="0.35">
      <c r="A3" s="282"/>
    </row>
    <row r="4" spans="1:26" ht="14.25" customHeight="1" x14ac:dyDescent="0.35">
      <c r="A4" s="286"/>
    </row>
    <row r="5" spans="1:26" ht="15" customHeight="1" x14ac:dyDescent="0.35">
      <c r="A5" s="286" t="s">
        <v>51</v>
      </c>
      <c r="C5" s="420" t="s">
        <v>340</v>
      </c>
      <c r="D5" s="422">
        <f>D20</f>
        <v>0</v>
      </c>
    </row>
    <row r="6" spans="1:26" ht="15" customHeight="1" x14ac:dyDescent="0.35">
      <c r="A6" s="418" t="s">
        <v>341</v>
      </c>
      <c r="C6" s="362"/>
      <c r="D6" s="362"/>
    </row>
    <row r="7" spans="1:26" ht="14.25" customHeight="1" x14ac:dyDescent="0.35">
      <c r="A7" s="361"/>
      <c r="C7" s="288" t="s">
        <v>342</v>
      </c>
      <c r="D7" s="288" t="s">
        <v>104</v>
      </c>
    </row>
    <row r="8" spans="1:26" ht="14.25" customHeight="1" x14ac:dyDescent="0.35">
      <c r="A8" s="361"/>
      <c r="C8" s="10" t="s">
        <v>343</v>
      </c>
      <c r="D8" s="293"/>
    </row>
    <row r="9" spans="1:26" ht="14.25" customHeight="1" x14ac:dyDescent="0.35">
      <c r="A9" s="361"/>
      <c r="C9" s="10" t="s">
        <v>344</v>
      </c>
      <c r="D9" s="293"/>
    </row>
    <row r="10" spans="1:26" ht="14.25" customHeight="1" x14ac:dyDescent="0.35">
      <c r="A10" s="361"/>
      <c r="C10" s="10" t="s">
        <v>345</v>
      </c>
      <c r="D10" s="293"/>
    </row>
    <row r="11" spans="1:26" ht="14.25" customHeight="1" x14ac:dyDescent="0.35">
      <c r="A11" s="361"/>
      <c r="C11" s="10" t="s">
        <v>346</v>
      </c>
      <c r="D11" s="293"/>
    </row>
    <row r="12" spans="1:26" ht="14.25" customHeight="1" x14ac:dyDescent="0.35">
      <c r="A12" s="361"/>
      <c r="C12" s="10" t="s">
        <v>347</v>
      </c>
      <c r="D12" s="293"/>
    </row>
    <row r="13" spans="1:26" ht="14.25" customHeight="1" x14ac:dyDescent="0.35">
      <c r="A13" s="361"/>
      <c r="C13" s="10" t="s">
        <v>348</v>
      </c>
      <c r="D13" s="293"/>
    </row>
    <row r="14" spans="1:26" ht="14.25" customHeight="1" x14ac:dyDescent="0.35">
      <c r="A14" s="361"/>
      <c r="C14" s="10" t="s">
        <v>349</v>
      </c>
      <c r="D14" s="293"/>
    </row>
    <row r="15" spans="1:26" ht="14.25" customHeight="1" x14ac:dyDescent="0.35">
      <c r="A15" s="361"/>
      <c r="C15" s="10" t="s">
        <v>350</v>
      </c>
      <c r="D15" s="293"/>
    </row>
    <row r="16" spans="1:26" ht="14.25" customHeight="1" x14ac:dyDescent="0.35">
      <c r="A16" s="361"/>
      <c r="C16" s="269" t="s">
        <v>351</v>
      </c>
      <c r="D16" s="293"/>
    </row>
    <row r="17" spans="1:26" ht="14.25" customHeight="1" x14ac:dyDescent="0.35">
      <c r="A17" s="361"/>
      <c r="C17" s="269" t="s">
        <v>352</v>
      </c>
      <c r="D17" s="293"/>
    </row>
    <row r="18" spans="1:26" ht="14.25" customHeight="1" x14ac:dyDescent="0.35">
      <c r="A18" s="361"/>
      <c r="C18" s="269" t="s">
        <v>353</v>
      </c>
      <c r="D18" s="293"/>
    </row>
    <row r="19" spans="1:26" ht="14.25" customHeight="1" x14ac:dyDescent="0.35">
      <c r="A19" s="361"/>
      <c r="C19" s="269" t="s">
        <v>354</v>
      </c>
      <c r="D19" s="293"/>
    </row>
    <row r="20" spans="1:26" ht="14.25" customHeight="1" x14ac:dyDescent="0.35">
      <c r="A20" s="361"/>
      <c r="C20" s="276" t="s">
        <v>126</v>
      </c>
      <c r="D20" s="306">
        <f>SUM(D8:D19)</f>
        <v>0</v>
      </c>
    </row>
    <row r="21" spans="1:26" ht="14.25" customHeight="1" x14ac:dyDescent="0.35">
      <c r="A21" s="361"/>
    </row>
    <row r="22" spans="1:26" ht="7.5" customHeight="1" x14ac:dyDescent="0.35">
      <c r="A22" s="361"/>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row>
    <row r="23" spans="1:26" ht="14.25" customHeight="1" x14ac:dyDescent="0.35">
      <c r="A23" s="361"/>
    </row>
    <row r="24" spans="1:26" ht="14.25" customHeight="1" x14ac:dyDescent="0.35">
      <c r="A24" s="361"/>
      <c r="C24" s="307" t="s">
        <v>355</v>
      </c>
      <c r="D24" s="308"/>
    </row>
    <row r="25" spans="1:26" ht="14.25" customHeight="1" x14ac:dyDescent="0.35">
      <c r="A25" s="361"/>
      <c r="C25" s="296" t="s">
        <v>356</v>
      </c>
      <c r="D25" s="297"/>
      <c r="E25" s="297"/>
      <c r="F25" s="297"/>
      <c r="G25" s="297"/>
      <c r="H25" s="297"/>
    </row>
    <row r="26" spans="1:26" ht="14.25" customHeight="1" x14ac:dyDescent="0.35">
      <c r="A26" s="361"/>
      <c r="C26" s="117"/>
      <c r="D26" s="298">
        <f>IF('Set Up Your Model'!$Q$36="","Year 1",'Set Up Your Model'!$Q$36)</f>
        <v>2025</v>
      </c>
      <c r="E26" s="298">
        <f>IF('Set Up Your Model'!$R$36="","Year 2",'Set Up Your Model'!$R$36)</f>
        <v>2026</v>
      </c>
      <c r="F26" s="298">
        <f>IF('Set Up Your Model'!$S$36="","Year 3",'Set Up Your Model'!$S$36)</f>
        <v>2027</v>
      </c>
      <c r="G26" s="298">
        <f>IF('Set Up Your Model'!$T$36="","Year 4",'Set Up Your Model'!$T$36)</f>
        <v>2028</v>
      </c>
      <c r="H26" s="299">
        <f>IF('Set Up Your Model'!$U$36="","Year 5",'Set Up Your Model'!$U$36)</f>
        <v>2029</v>
      </c>
    </row>
    <row r="27" spans="1:26" ht="14.25" customHeight="1" x14ac:dyDescent="0.35">
      <c r="A27" s="362"/>
      <c r="C27" s="309" t="s">
        <v>356</v>
      </c>
      <c r="D27" s="310">
        <f>D20</f>
        <v>0</v>
      </c>
      <c r="E27" s="310">
        <f t="shared" ref="E27:H27" si="0">D27*(1+$D$24)</f>
        <v>0</v>
      </c>
      <c r="F27" s="310">
        <f t="shared" si="0"/>
        <v>0</v>
      </c>
      <c r="G27" s="310">
        <f t="shared" si="0"/>
        <v>0</v>
      </c>
      <c r="H27" s="311">
        <f t="shared" si="0"/>
        <v>0</v>
      </c>
    </row>
    <row r="28" spans="1:26" ht="14.25" customHeight="1" x14ac:dyDescent="0.35">
      <c r="A28" s="282"/>
    </row>
    <row r="29" spans="1:26" ht="14.25" customHeight="1" x14ac:dyDescent="0.35">
      <c r="A29" s="282"/>
    </row>
    <row r="30" spans="1:26" ht="14.25" customHeight="1" x14ac:dyDescent="0.35">
      <c r="A30" s="282"/>
    </row>
    <row r="31" spans="1:26" ht="14.25" customHeight="1" x14ac:dyDescent="0.35">
      <c r="A31" s="282"/>
    </row>
    <row r="32" spans="1:26" ht="14.25" customHeight="1" x14ac:dyDescent="0.35">
      <c r="A32" s="282"/>
    </row>
    <row r="33" spans="1:1" ht="14.25" customHeight="1" x14ac:dyDescent="0.35">
      <c r="A33" s="282"/>
    </row>
    <row r="34" spans="1:1" ht="14.25" customHeight="1" x14ac:dyDescent="0.35">
      <c r="A34" s="282"/>
    </row>
    <row r="35" spans="1:1" ht="14.25" customHeight="1" x14ac:dyDescent="0.35">
      <c r="A35" s="282"/>
    </row>
    <row r="36" spans="1:1" ht="14.25" customHeight="1" x14ac:dyDescent="0.35">
      <c r="A36" s="282"/>
    </row>
    <row r="37" spans="1:1" ht="14.25" customHeight="1" x14ac:dyDescent="0.35">
      <c r="A37" s="282"/>
    </row>
    <row r="38" spans="1:1" ht="14.25" customHeight="1" x14ac:dyDescent="0.35">
      <c r="A38" s="282"/>
    </row>
    <row r="39" spans="1:1" ht="14.25" customHeight="1" x14ac:dyDescent="0.35">
      <c r="A39" s="282"/>
    </row>
    <row r="40" spans="1:1" ht="14.25" customHeight="1" x14ac:dyDescent="0.35">
      <c r="A40" s="282"/>
    </row>
    <row r="41" spans="1:1" ht="14.25" customHeight="1" x14ac:dyDescent="0.35">
      <c r="A41" s="282"/>
    </row>
    <row r="42" spans="1:1" ht="14.25" customHeight="1" x14ac:dyDescent="0.35">
      <c r="A42" s="282"/>
    </row>
    <row r="43" spans="1:1" ht="14.25" customHeight="1" x14ac:dyDescent="0.35">
      <c r="A43" s="282"/>
    </row>
    <row r="44" spans="1:1" ht="14.25" customHeight="1" x14ac:dyDescent="0.35">
      <c r="A44" s="282"/>
    </row>
    <row r="45" spans="1:1" ht="14.25" customHeight="1" x14ac:dyDescent="0.35">
      <c r="A45" s="282"/>
    </row>
    <row r="46" spans="1:1" ht="14.25" customHeight="1" x14ac:dyDescent="0.35">
      <c r="A46" s="282"/>
    </row>
    <row r="47" spans="1:1" ht="14.25" customHeight="1" x14ac:dyDescent="0.35">
      <c r="A47" s="282"/>
    </row>
    <row r="48" spans="1:1" ht="14.25" customHeight="1" x14ac:dyDescent="0.35">
      <c r="A48" s="282"/>
    </row>
    <row r="49" spans="1:1" ht="14.25" customHeight="1" x14ac:dyDescent="0.35">
      <c r="A49" s="282"/>
    </row>
    <row r="50" spans="1:1" ht="14.25" customHeight="1" x14ac:dyDescent="0.35">
      <c r="A50" s="282"/>
    </row>
    <row r="51" spans="1:1" ht="14.25" customHeight="1" x14ac:dyDescent="0.35">
      <c r="A51" s="282"/>
    </row>
    <row r="52" spans="1:1" ht="14.25" customHeight="1" x14ac:dyDescent="0.35">
      <c r="A52" s="282"/>
    </row>
    <row r="53" spans="1:1" ht="14.25" customHeight="1" x14ac:dyDescent="0.35">
      <c r="A53" s="282"/>
    </row>
    <row r="54" spans="1:1" ht="14.25" customHeight="1" x14ac:dyDescent="0.35">
      <c r="A54" s="282"/>
    </row>
    <row r="55" spans="1:1" ht="14.25" customHeight="1" x14ac:dyDescent="0.35">
      <c r="A55" s="282"/>
    </row>
    <row r="56" spans="1:1" ht="14.25" customHeight="1" x14ac:dyDescent="0.35">
      <c r="A56" s="282"/>
    </row>
    <row r="57" spans="1:1" ht="14.25" customHeight="1" x14ac:dyDescent="0.35">
      <c r="A57" s="282"/>
    </row>
    <row r="58" spans="1:1" ht="14.25" customHeight="1" x14ac:dyDescent="0.35">
      <c r="A58" s="282"/>
    </row>
    <row r="59" spans="1:1" ht="14.25" customHeight="1" x14ac:dyDescent="0.35">
      <c r="A59" s="282"/>
    </row>
    <row r="60" spans="1:1" ht="14.25" customHeight="1" x14ac:dyDescent="0.35">
      <c r="A60" s="282"/>
    </row>
    <row r="61" spans="1:1" ht="14.25" customHeight="1" x14ac:dyDescent="0.35">
      <c r="A61" s="282"/>
    </row>
    <row r="62" spans="1:1" ht="14.25" customHeight="1" x14ac:dyDescent="0.35">
      <c r="A62" s="282"/>
    </row>
    <row r="63" spans="1:1" ht="14.25" customHeight="1" x14ac:dyDescent="0.35">
      <c r="A63" s="282"/>
    </row>
    <row r="64" spans="1:1" ht="14.25" customHeight="1" x14ac:dyDescent="0.35">
      <c r="A64" s="282"/>
    </row>
    <row r="65" spans="1:1" ht="14.25" customHeight="1" x14ac:dyDescent="0.35">
      <c r="A65" s="282"/>
    </row>
    <row r="66" spans="1:1" ht="14.25" customHeight="1" x14ac:dyDescent="0.35">
      <c r="A66" s="282"/>
    </row>
    <row r="67" spans="1:1" ht="14.25" customHeight="1" x14ac:dyDescent="0.35">
      <c r="A67" s="282"/>
    </row>
    <row r="68" spans="1:1" ht="14.25" customHeight="1" x14ac:dyDescent="0.35">
      <c r="A68" s="282"/>
    </row>
    <row r="69" spans="1:1" ht="14.25" customHeight="1" x14ac:dyDescent="0.35">
      <c r="A69" s="282"/>
    </row>
    <row r="70" spans="1:1" ht="14.25" customHeight="1" x14ac:dyDescent="0.35">
      <c r="A70" s="282"/>
    </row>
    <row r="71" spans="1:1" ht="14.25" customHeight="1" x14ac:dyDescent="0.35">
      <c r="A71" s="282"/>
    </row>
    <row r="72" spans="1:1" ht="14.25" customHeight="1" x14ac:dyDescent="0.35">
      <c r="A72" s="282"/>
    </row>
    <row r="73" spans="1:1" ht="14.25" customHeight="1" x14ac:dyDescent="0.35">
      <c r="A73" s="282"/>
    </row>
    <row r="74" spans="1:1" ht="14.25" customHeight="1" x14ac:dyDescent="0.35">
      <c r="A74" s="282"/>
    </row>
    <row r="75" spans="1:1" ht="14.25" customHeight="1" x14ac:dyDescent="0.35">
      <c r="A75" s="282"/>
    </row>
    <row r="76" spans="1:1" ht="14.25" customHeight="1" x14ac:dyDescent="0.35">
      <c r="A76" s="282"/>
    </row>
    <row r="77" spans="1:1" ht="14.25" customHeight="1" x14ac:dyDescent="0.35">
      <c r="A77" s="282"/>
    </row>
    <row r="78" spans="1:1" ht="14.25" customHeight="1" x14ac:dyDescent="0.35">
      <c r="A78" s="282"/>
    </row>
    <row r="79" spans="1:1" ht="14.25" customHeight="1" x14ac:dyDescent="0.35">
      <c r="A79" s="282"/>
    </row>
    <row r="80" spans="1:1" ht="14.25" customHeight="1" x14ac:dyDescent="0.35">
      <c r="A80" s="282"/>
    </row>
    <row r="81" spans="1:1" ht="14.25" customHeight="1" x14ac:dyDescent="0.35">
      <c r="A81" s="282"/>
    </row>
    <row r="82" spans="1:1" ht="14.25" customHeight="1" x14ac:dyDescent="0.35">
      <c r="A82" s="282"/>
    </row>
    <row r="83" spans="1:1" ht="14.25" customHeight="1" x14ac:dyDescent="0.35">
      <c r="A83" s="282"/>
    </row>
    <row r="84" spans="1:1" ht="14.25" customHeight="1" x14ac:dyDescent="0.35">
      <c r="A84" s="282"/>
    </row>
    <row r="85" spans="1:1" ht="14.25" customHeight="1" x14ac:dyDescent="0.35">
      <c r="A85" s="282"/>
    </row>
    <row r="86" spans="1:1" ht="14.25" customHeight="1" x14ac:dyDescent="0.35">
      <c r="A86" s="282"/>
    </row>
    <row r="87" spans="1:1" ht="14.25" customHeight="1" x14ac:dyDescent="0.35">
      <c r="A87" s="282"/>
    </row>
    <row r="88" spans="1:1" ht="14.25" customHeight="1" x14ac:dyDescent="0.35">
      <c r="A88" s="282"/>
    </row>
    <row r="89" spans="1:1" ht="14.25" customHeight="1" x14ac:dyDescent="0.35">
      <c r="A89" s="282"/>
    </row>
    <row r="90" spans="1:1" ht="14.25" customHeight="1" x14ac:dyDescent="0.35">
      <c r="A90" s="282"/>
    </row>
    <row r="91" spans="1:1" ht="14.25" customHeight="1" x14ac:dyDescent="0.35">
      <c r="A91" s="282"/>
    </row>
    <row r="92" spans="1:1" ht="14.25" customHeight="1" x14ac:dyDescent="0.35">
      <c r="A92" s="282"/>
    </row>
    <row r="93" spans="1:1" ht="14.25" customHeight="1" x14ac:dyDescent="0.35">
      <c r="A93" s="282"/>
    </row>
    <row r="94" spans="1:1" ht="14.25" customHeight="1" x14ac:dyDescent="0.35">
      <c r="A94" s="282"/>
    </row>
    <row r="95" spans="1:1" ht="14.25" customHeight="1" x14ac:dyDescent="0.35">
      <c r="A95" s="282"/>
    </row>
    <row r="96" spans="1:1" ht="14.25" customHeight="1" x14ac:dyDescent="0.35">
      <c r="A96" s="282"/>
    </row>
    <row r="97" spans="1:1" ht="14.25" customHeight="1" x14ac:dyDescent="0.35">
      <c r="A97" s="282"/>
    </row>
    <row r="98" spans="1:1" ht="14.25" customHeight="1" x14ac:dyDescent="0.35">
      <c r="A98" s="282"/>
    </row>
    <row r="99" spans="1:1" ht="14.25" customHeight="1" x14ac:dyDescent="0.35">
      <c r="A99" s="282"/>
    </row>
    <row r="100" spans="1:1" ht="14.25" customHeight="1" x14ac:dyDescent="0.35">
      <c r="A100" s="282"/>
    </row>
    <row r="101" spans="1:1" ht="14.25" customHeight="1" x14ac:dyDescent="0.35">
      <c r="A101" s="282"/>
    </row>
    <row r="102" spans="1:1" ht="14.25" customHeight="1" x14ac:dyDescent="0.35">
      <c r="A102" s="282"/>
    </row>
    <row r="103" spans="1:1" ht="14.25" customHeight="1" x14ac:dyDescent="0.35">
      <c r="A103" s="282"/>
    </row>
    <row r="104" spans="1:1" ht="14.25" customHeight="1" x14ac:dyDescent="0.35">
      <c r="A104" s="282"/>
    </row>
    <row r="105" spans="1:1" ht="14.25" customHeight="1" x14ac:dyDescent="0.35">
      <c r="A105" s="282"/>
    </row>
    <row r="106" spans="1:1" ht="14.25" customHeight="1" x14ac:dyDescent="0.35">
      <c r="A106" s="282"/>
    </row>
    <row r="107" spans="1:1" ht="14.25" customHeight="1" x14ac:dyDescent="0.35">
      <c r="A107" s="282"/>
    </row>
    <row r="108" spans="1:1" ht="14.25" customHeight="1" x14ac:dyDescent="0.35">
      <c r="A108" s="282"/>
    </row>
    <row r="109" spans="1:1" ht="14.25" customHeight="1" x14ac:dyDescent="0.35">
      <c r="A109" s="282"/>
    </row>
    <row r="110" spans="1:1" ht="14.25" customHeight="1" x14ac:dyDescent="0.35">
      <c r="A110" s="282"/>
    </row>
    <row r="111" spans="1:1" ht="14.25" customHeight="1" x14ac:dyDescent="0.35">
      <c r="A111" s="282"/>
    </row>
    <row r="112" spans="1:1" ht="14.25" customHeight="1" x14ac:dyDescent="0.35">
      <c r="A112" s="282"/>
    </row>
    <row r="113" spans="1:1" ht="14.25" customHeight="1" x14ac:dyDescent="0.35">
      <c r="A113" s="282"/>
    </row>
    <row r="114" spans="1:1" ht="14.25" customHeight="1" x14ac:dyDescent="0.35">
      <c r="A114" s="282"/>
    </row>
    <row r="115" spans="1:1" ht="14.25" customHeight="1" x14ac:dyDescent="0.35">
      <c r="A115" s="282"/>
    </row>
    <row r="116" spans="1:1" ht="14.25" customHeight="1" x14ac:dyDescent="0.35">
      <c r="A116" s="282"/>
    </row>
    <row r="117" spans="1:1" ht="14.25" customHeight="1" x14ac:dyDescent="0.35">
      <c r="A117" s="282"/>
    </row>
    <row r="118" spans="1:1" ht="14.25" customHeight="1" x14ac:dyDescent="0.35">
      <c r="A118" s="282"/>
    </row>
    <row r="119" spans="1:1" ht="14.25" customHeight="1" x14ac:dyDescent="0.35">
      <c r="A119" s="282"/>
    </row>
    <row r="120" spans="1:1" ht="14.25" customHeight="1" x14ac:dyDescent="0.35">
      <c r="A120" s="282"/>
    </row>
    <row r="121" spans="1:1" ht="14.25" customHeight="1" x14ac:dyDescent="0.35">
      <c r="A121" s="282"/>
    </row>
    <row r="122" spans="1:1" ht="14.25" customHeight="1" x14ac:dyDescent="0.35">
      <c r="A122" s="282"/>
    </row>
    <row r="123" spans="1:1" ht="14.25" customHeight="1" x14ac:dyDescent="0.35">
      <c r="A123" s="282"/>
    </row>
    <row r="124" spans="1:1" ht="14.25" customHeight="1" x14ac:dyDescent="0.35">
      <c r="A124" s="282"/>
    </row>
    <row r="125" spans="1:1" ht="14.25" customHeight="1" x14ac:dyDescent="0.35">
      <c r="A125" s="282"/>
    </row>
    <row r="126" spans="1:1" ht="14.25" customHeight="1" x14ac:dyDescent="0.35">
      <c r="A126" s="282"/>
    </row>
    <row r="127" spans="1:1" ht="14.25" customHeight="1" x14ac:dyDescent="0.35">
      <c r="A127" s="282"/>
    </row>
    <row r="128" spans="1:1" ht="14.25" customHeight="1" x14ac:dyDescent="0.35">
      <c r="A128" s="282"/>
    </row>
    <row r="129" spans="1:1" ht="14.25" customHeight="1" x14ac:dyDescent="0.35">
      <c r="A129" s="282"/>
    </row>
    <row r="130" spans="1:1" ht="14.25" customHeight="1" x14ac:dyDescent="0.35">
      <c r="A130" s="282"/>
    </row>
    <row r="131" spans="1:1" ht="14.25" customHeight="1" x14ac:dyDescent="0.35">
      <c r="A131" s="282"/>
    </row>
    <row r="132" spans="1:1" ht="14.25" customHeight="1" x14ac:dyDescent="0.35">
      <c r="A132" s="282"/>
    </row>
    <row r="133" spans="1:1" ht="14.25" customHeight="1" x14ac:dyDescent="0.35">
      <c r="A133" s="282"/>
    </row>
    <row r="134" spans="1:1" ht="14.25" customHeight="1" x14ac:dyDescent="0.35">
      <c r="A134" s="282"/>
    </row>
    <row r="135" spans="1:1" ht="14.25" customHeight="1" x14ac:dyDescent="0.35">
      <c r="A135" s="282"/>
    </row>
    <row r="136" spans="1:1" ht="14.25" customHeight="1" x14ac:dyDescent="0.35">
      <c r="A136" s="282"/>
    </row>
    <row r="137" spans="1:1" ht="14.25" customHeight="1" x14ac:dyDescent="0.35">
      <c r="A137" s="282"/>
    </row>
    <row r="138" spans="1:1" ht="14.25" customHeight="1" x14ac:dyDescent="0.35">
      <c r="A138" s="282"/>
    </row>
    <row r="139" spans="1:1" ht="14.25" customHeight="1" x14ac:dyDescent="0.35">
      <c r="A139" s="282"/>
    </row>
    <row r="140" spans="1:1" ht="14.25" customHeight="1" x14ac:dyDescent="0.35">
      <c r="A140" s="282"/>
    </row>
    <row r="141" spans="1:1" ht="14.25" customHeight="1" x14ac:dyDescent="0.35">
      <c r="A141" s="282"/>
    </row>
    <row r="142" spans="1:1" ht="14.25" customHeight="1" x14ac:dyDescent="0.35">
      <c r="A142" s="282"/>
    </row>
    <row r="143" spans="1:1" ht="14.25" customHeight="1" x14ac:dyDescent="0.35">
      <c r="A143" s="282"/>
    </row>
    <row r="144" spans="1:1" ht="14.25" customHeight="1" x14ac:dyDescent="0.35">
      <c r="A144" s="282"/>
    </row>
    <row r="145" spans="1:1" ht="14.25" customHeight="1" x14ac:dyDescent="0.35">
      <c r="A145" s="282"/>
    </row>
    <row r="146" spans="1:1" ht="14.25" customHeight="1" x14ac:dyDescent="0.35">
      <c r="A146" s="282"/>
    </row>
    <row r="147" spans="1:1" ht="14.25" customHeight="1" x14ac:dyDescent="0.35">
      <c r="A147" s="282"/>
    </row>
    <row r="148" spans="1:1" ht="14.25" customHeight="1" x14ac:dyDescent="0.35">
      <c r="A148" s="282"/>
    </row>
    <row r="149" spans="1:1" ht="14.25" customHeight="1" x14ac:dyDescent="0.35">
      <c r="A149" s="282"/>
    </row>
    <row r="150" spans="1:1" ht="14.25" customHeight="1" x14ac:dyDescent="0.35">
      <c r="A150" s="282"/>
    </row>
    <row r="151" spans="1:1" ht="14.25" customHeight="1" x14ac:dyDescent="0.35">
      <c r="A151" s="282"/>
    </row>
    <row r="152" spans="1:1" ht="14.25" customHeight="1" x14ac:dyDescent="0.35">
      <c r="A152" s="282"/>
    </row>
    <row r="153" spans="1:1" ht="14.25" customHeight="1" x14ac:dyDescent="0.35">
      <c r="A153" s="282"/>
    </row>
    <row r="154" spans="1:1" ht="14.25" customHeight="1" x14ac:dyDescent="0.35">
      <c r="A154" s="282"/>
    </row>
    <row r="155" spans="1:1" ht="14.25" customHeight="1" x14ac:dyDescent="0.35">
      <c r="A155" s="282"/>
    </row>
    <row r="156" spans="1:1" ht="14.25" customHeight="1" x14ac:dyDescent="0.35">
      <c r="A156" s="282"/>
    </row>
    <row r="157" spans="1:1" ht="14.25" customHeight="1" x14ac:dyDescent="0.35">
      <c r="A157" s="282"/>
    </row>
    <row r="158" spans="1:1" ht="14.25" customHeight="1" x14ac:dyDescent="0.35">
      <c r="A158" s="282"/>
    </row>
    <row r="159" spans="1:1" ht="14.25" customHeight="1" x14ac:dyDescent="0.35">
      <c r="A159" s="282"/>
    </row>
    <row r="160" spans="1:1" ht="14.25" customHeight="1" x14ac:dyDescent="0.35">
      <c r="A160" s="282"/>
    </row>
    <row r="161" spans="1:1" ht="14.25" customHeight="1" x14ac:dyDescent="0.35">
      <c r="A161" s="282"/>
    </row>
    <row r="162" spans="1:1" ht="14.25" customHeight="1" x14ac:dyDescent="0.35">
      <c r="A162" s="282"/>
    </row>
    <row r="163" spans="1:1" ht="14.25" customHeight="1" x14ac:dyDescent="0.35">
      <c r="A163" s="282"/>
    </row>
    <row r="164" spans="1:1" ht="14.25" customHeight="1" x14ac:dyDescent="0.35">
      <c r="A164" s="282"/>
    </row>
    <row r="165" spans="1:1" ht="14.25" customHeight="1" x14ac:dyDescent="0.35">
      <c r="A165" s="282"/>
    </row>
    <row r="166" spans="1:1" ht="14.25" customHeight="1" x14ac:dyDescent="0.35">
      <c r="A166" s="282"/>
    </row>
    <row r="167" spans="1:1" ht="14.25" customHeight="1" x14ac:dyDescent="0.35">
      <c r="A167" s="282"/>
    </row>
    <row r="168" spans="1:1" ht="14.25" customHeight="1" x14ac:dyDescent="0.35">
      <c r="A168" s="282"/>
    </row>
    <row r="169" spans="1:1" ht="14.25" customHeight="1" x14ac:dyDescent="0.35">
      <c r="A169" s="282"/>
    </row>
    <row r="170" spans="1:1" ht="14.25" customHeight="1" x14ac:dyDescent="0.35">
      <c r="A170" s="282"/>
    </row>
    <row r="171" spans="1:1" ht="14.25" customHeight="1" x14ac:dyDescent="0.35">
      <c r="A171" s="282"/>
    </row>
    <row r="172" spans="1:1" ht="14.25" customHeight="1" x14ac:dyDescent="0.35">
      <c r="A172" s="282"/>
    </row>
    <row r="173" spans="1:1" ht="14.25" customHeight="1" x14ac:dyDescent="0.35">
      <c r="A173" s="282"/>
    </row>
    <row r="174" spans="1:1" ht="14.25" customHeight="1" x14ac:dyDescent="0.35">
      <c r="A174" s="282"/>
    </row>
    <row r="175" spans="1:1" ht="14.25" customHeight="1" x14ac:dyDescent="0.35">
      <c r="A175" s="282"/>
    </row>
    <row r="176" spans="1:1" ht="14.25" customHeight="1" x14ac:dyDescent="0.35">
      <c r="A176" s="282"/>
    </row>
    <row r="177" spans="1:1" ht="14.25" customHeight="1" x14ac:dyDescent="0.35">
      <c r="A177" s="282"/>
    </row>
    <row r="178" spans="1:1" ht="14.25" customHeight="1" x14ac:dyDescent="0.35">
      <c r="A178" s="282"/>
    </row>
    <row r="179" spans="1:1" ht="14.25" customHeight="1" x14ac:dyDescent="0.35">
      <c r="A179" s="282"/>
    </row>
    <row r="180" spans="1:1" ht="14.25" customHeight="1" x14ac:dyDescent="0.35">
      <c r="A180" s="282"/>
    </row>
    <row r="181" spans="1:1" ht="14.25" customHeight="1" x14ac:dyDescent="0.35">
      <c r="A181" s="282"/>
    </row>
    <row r="182" spans="1:1" ht="14.25" customHeight="1" x14ac:dyDescent="0.35">
      <c r="A182" s="282"/>
    </row>
    <row r="183" spans="1:1" ht="14.25" customHeight="1" x14ac:dyDescent="0.35">
      <c r="A183" s="282"/>
    </row>
    <row r="184" spans="1:1" ht="14.25" customHeight="1" x14ac:dyDescent="0.35">
      <c r="A184" s="282"/>
    </row>
    <row r="185" spans="1:1" ht="14.25" customHeight="1" x14ac:dyDescent="0.35">
      <c r="A185" s="282"/>
    </row>
    <row r="186" spans="1:1" ht="14.25" customHeight="1" x14ac:dyDescent="0.35">
      <c r="A186" s="282"/>
    </row>
    <row r="187" spans="1:1" ht="14.25" customHeight="1" x14ac:dyDescent="0.35">
      <c r="A187" s="282"/>
    </row>
    <row r="188" spans="1:1" ht="14.25" customHeight="1" x14ac:dyDescent="0.35">
      <c r="A188" s="282"/>
    </row>
    <row r="189" spans="1:1" ht="14.25" customHeight="1" x14ac:dyDescent="0.35">
      <c r="A189" s="282"/>
    </row>
    <row r="190" spans="1:1" ht="14.25" customHeight="1" x14ac:dyDescent="0.35">
      <c r="A190" s="282"/>
    </row>
    <row r="191" spans="1:1" ht="14.25" customHeight="1" x14ac:dyDescent="0.35">
      <c r="A191" s="282"/>
    </row>
    <row r="192" spans="1:1" ht="14.25" customHeight="1" x14ac:dyDescent="0.35">
      <c r="A192" s="282"/>
    </row>
    <row r="193" spans="1:1" ht="14.25" customHeight="1" x14ac:dyDescent="0.35">
      <c r="A193" s="282"/>
    </row>
    <row r="194" spans="1:1" ht="14.25" customHeight="1" x14ac:dyDescent="0.35">
      <c r="A194" s="282"/>
    </row>
    <row r="195" spans="1:1" ht="14.25" customHeight="1" x14ac:dyDescent="0.35">
      <c r="A195" s="282"/>
    </row>
    <row r="196" spans="1:1" ht="14.25" customHeight="1" x14ac:dyDescent="0.35">
      <c r="A196" s="282"/>
    </row>
    <row r="197" spans="1:1" ht="14.25" customHeight="1" x14ac:dyDescent="0.35">
      <c r="A197" s="282"/>
    </row>
    <row r="198" spans="1:1" ht="14.25" customHeight="1" x14ac:dyDescent="0.35">
      <c r="A198" s="282"/>
    </row>
    <row r="199" spans="1:1" ht="14.25" customHeight="1" x14ac:dyDescent="0.35">
      <c r="A199" s="282"/>
    </row>
    <row r="200" spans="1:1" ht="14.25" customHeight="1" x14ac:dyDescent="0.35">
      <c r="A200" s="282"/>
    </row>
    <row r="201" spans="1:1" ht="14.25" customHeight="1" x14ac:dyDescent="0.35">
      <c r="A201" s="282"/>
    </row>
    <row r="202" spans="1:1" ht="14.25" customHeight="1" x14ac:dyDescent="0.35">
      <c r="A202" s="282"/>
    </row>
    <row r="203" spans="1:1" ht="14.25" customHeight="1" x14ac:dyDescent="0.35">
      <c r="A203" s="282"/>
    </row>
    <row r="204" spans="1:1" ht="14.25" customHeight="1" x14ac:dyDescent="0.35">
      <c r="A204" s="282"/>
    </row>
    <row r="205" spans="1:1" ht="14.25" customHeight="1" x14ac:dyDescent="0.35">
      <c r="A205" s="282"/>
    </row>
    <row r="206" spans="1:1" ht="14.25" customHeight="1" x14ac:dyDescent="0.35">
      <c r="A206" s="282"/>
    </row>
    <row r="207" spans="1:1" ht="14.25" customHeight="1" x14ac:dyDescent="0.35">
      <c r="A207" s="282"/>
    </row>
    <row r="208" spans="1:1" ht="14.25" customHeight="1" x14ac:dyDescent="0.35">
      <c r="A208" s="282"/>
    </row>
    <row r="209" spans="1:1" ht="14.25" customHeight="1" x14ac:dyDescent="0.35">
      <c r="A209" s="282"/>
    </row>
    <row r="210" spans="1:1" ht="14.25" customHeight="1" x14ac:dyDescent="0.35">
      <c r="A210" s="282"/>
    </row>
    <row r="211" spans="1:1" ht="14.25" customHeight="1" x14ac:dyDescent="0.35">
      <c r="A211" s="282"/>
    </row>
    <row r="212" spans="1:1" ht="14.25" customHeight="1" x14ac:dyDescent="0.35">
      <c r="A212" s="282"/>
    </row>
    <row r="213" spans="1:1" ht="14.25" customHeight="1" x14ac:dyDescent="0.35">
      <c r="A213" s="282"/>
    </row>
    <row r="214" spans="1:1" ht="14.25" customHeight="1" x14ac:dyDescent="0.35">
      <c r="A214" s="282"/>
    </row>
    <row r="215" spans="1:1" ht="14.25" customHeight="1" x14ac:dyDescent="0.35">
      <c r="A215" s="282"/>
    </row>
    <row r="216" spans="1:1" ht="14.25" customHeight="1" x14ac:dyDescent="0.35">
      <c r="A216" s="282"/>
    </row>
    <row r="217" spans="1:1" ht="14.25" customHeight="1" x14ac:dyDescent="0.35">
      <c r="A217" s="282"/>
    </row>
    <row r="218" spans="1:1" ht="14.25" customHeight="1" x14ac:dyDescent="0.35">
      <c r="A218" s="282"/>
    </row>
    <row r="219" spans="1:1" ht="14.25" customHeight="1" x14ac:dyDescent="0.35">
      <c r="A219" s="282"/>
    </row>
    <row r="220" spans="1:1" ht="14.25" customHeight="1" x14ac:dyDescent="0.35">
      <c r="A220" s="282"/>
    </row>
    <row r="221" spans="1:1" ht="14.25" customHeight="1" x14ac:dyDescent="0.35">
      <c r="A221" s="282"/>
    </row>
    <row r="222" spans="1:1" ht="14.25" customHeight="1" x14ac:dyDescent="0.35">
      <c r="A222" s="282"/>
    </row>
    <row r="223" spans="1:1" ht="14.25" customHeight="1" x14ac:dyDescent="0.35">
      <c r="A223" s="282"/>
    </row>
    <row r="224" spans="1:1" ht="14.25" customHeight="1" x14ac:dyDescent="0.35">
      <c r="A224" s="282"/>
    </row>
    <row r="225" spans="1:1" ht="14.25" customHeight="1" x14ac:dyDescent="0.35">
      <c r="A225" s="282"/>
    </row>
    <row r="226" spans="1:1" ht="14.25" customHeight="1" x14ac:dyDescent="0.35">
      <c r="A226" s="282"/>
    </row>
    <row r="227" spans="1:1" ht="14.25" customHeight="1" x14ac:dyDescent="0.35">
      <c r="A227" s="282"/>
    </row>
    <row r="228" spans="1:1" ht="14.25" customHeight="1" x14ac:dyDescent="0.35">
      <c r="A228" s="282"/>
    </row>
    <row r="229" spans="1:1" ht="14.25" customHeight="1" x14ac:dyDescent="0.35">
      <c r="A229" s="282"/>
    </row>
    <row r="230" spans="1:1" ht="14.25" customHeight="1" x14ac:dyDescent="0.35">
      <c r="A230" s="282"/>
    </row>
    <row r="231" spans="1:1" ht="14.25" customHeight="1" x14ac:dyDescent="0.35">
      <c r="A231" s="282"/>
    </row>
    <row r="232" spans="1:1" ht="14.25" customHeight="1" x14ac:dyDescent="0.35">
      <c r="A232" s="282"/>
    </row>
    <row r="233" spans="1:1" ht="14.25" customHeight="1" x14ac:dyDescent="0.35">
      <c r="A233" s="282"/>
    </row>
    <row r="234" spans="1:1" ht="14.25" customHeight="1" x14ac:dyDescent="0.35">
      <c r="A234" s="282"/>
    </row>
    <row r="235" spans="1:1" ht="14.25" customHeight="1" x14ac:dyDescent="0.35">
      <c r="A235" s="282"/>
    </row>
    <row r="236" spans="1:1" ht="14.25" customHeight="1" x14ac:dyDescent="0.35">
      <c r="A236" s="282"/>
    </row>
    <row r="237" spans="1:1" ht="14.25" customHeight="1" x14ac:dyDescent="0.35">
      <c r="A237" s="282"/>
    </row>
    <row r="238" spans="1:1" ht="14.25" customHeight="1" x14ac:dyDescent="0.35">
      <c r="A238" s="282"/>
    </row>
    <row r="239" spans="1:1" ht="14.25" customHeight="1" x14ac:dyDescent="0.35">
      <c r="A239" s="282"/>
    </row>
    <row r="240" spans="1:1" ht="14.25" customHeight="1" x14ac:dyDescent="0.35">
      <c r="A240" s="282"/>
    </row>
    <row r="241" spans="1:1" ht="14.25" customHeight="1" x14ac:dyDescent="0.35">
      <c r="A241" s="282"/>
    </row>
    <row r="242" spans="1:1" ht="14.25" customHeight="1" x14ac:dyDescent="0.35">
      <c r="A242" s="282"/>
    </row>
    <row r="243" spans="1:1" ht="14.25" customHeight="1" x14ac:dyDescent="0.35">
      <c r="A243" s="282"/>
    </row>
    <row r="244" spans="1:1" ht="14.25" customHeight="1" x14ac:dyDescent="0.35">
      <c r="A244" s="282"/>
    </row>
    <row r="245" spans="1:1" ht="14.25" customHeight="1" x14ac:dyDescent="0.35">
      <c r="A245" s="282"/>
    </row>
    <row r="246" spans="1:1" ht="14.25" customHeight="1" x14ac:dyDescent="0.35">
      <c r="A246" s="282"/>
    </row>
    <row r="247" spans="1:1" ht="14.25" customHeight="1" x14ac:dyDescent="0.35">
      <c r="A247" s="282"/>
    </row>
    <row r="248" spans="1:1" ht="14.25" customHeight="1" x14ac:dyDescent="0.35">
      <c r="A248" s="282"/>
    </row>
    <row r="249" spans="1:1" ht="14.25" customHeight="1" x14ac:dyDescent="0.35">
      <c r="A249" s="282"/>
    </row>
    <row r="250" spans="1:1" ht="14.25" customHeight="1" x14ac:dyDescent="0.35">
      <c r="A250" s="282"/>
    </row>
    <row r="251" spans="1:1" ht="14.25" customHeight="1" x14ac:dyDescent="0.35">
      <c r="A251" s="282"/>
    </row>
    <row r="252" spans="1:1" ht="14.25" customHeight="1" x14ac:dyDescent="0.35">
      <c r="A252" s="282"/>
    </row>
    <row r="253" spans="1:1" ht="14.25" customHeight="1" x14ac:dyDescent="0.35">
      <c r="A253" s="282"/>
    </row>
    <row r="254" spans="1:1" ht="14.25" customHeight="1" x14ac:dyDescent="0.35">
      <c r="A254" s="282"/>
    </row>
    <row r="255" spans="1:1" ht="14.25" customHeight="1" x14ac:dyDescent="0.35">
      <c r="A255" s="282"/>
    </row>
    <row r="256" spans="1:1" ht="14.25" customHeight="1" x14ac:dyDescent="0.35">
      <c r="A256" s="282"/>
    </row>
    <row r="257" spans="1:1" ht="14.25" customHeight="1" x14ac:dyDescent="0.35">
      <c r="A257" s="282"/>
    </row>
    <row r="258" spans="1:1" ht="14.25" customHeight="1" x14ac:dyDescent="0.35">
      <c r="A258" s="282"/>
    </row>
    <row r="259" spans="1:1" ht="14.25" customHeight="1" x14ac:dyDescent="0.35">
      <c r="A259" s="282"/>
    </row>
    <row r="260" spans="1:1" ht="14.25" customHeight="1" x14ac:dyDescent="0.35">
      <c r="A260" s="282"/>
    </row>
    <row r="261" spans="1:1" ht="14.25" customHeight="1" x14ac:dyDescent="0.35">
      <c r="A261" s="282"/>
    </row>
    <row r="262" spans="1:1" ht="14.25" customHeight="1" x14ac:dyDescent="0.35">
      <c r="A262" s="282"/>
    </row>
    <row r="263" spans="1:1" ht="14.25" customHeight="1" x14ac:dyDescent="0.35">
      <c r="A263" s="282"/>
    </row>
    <row r="264" spans="1:1" ht="14.25" customHeight="1" x14ac:dyDescent="0.35">
      <c r="A264" s="282"/>
    </row>
    <row r="265" spans="1:1" ht="14.25" customHeight="1" x14ac:dyDescent="0.35">
      <c r="A265" s="282"/>
    </row>
    <row r="266" spans="1:1" ht="14.25" customHeight="1" x14ac:dyDescent="0.35">
      <c r="A266" s="282"/>
    </row>
    <row r="267" spans="1:1" ht="14.25" customHeight="1" x14ac:dyDescent="0.35">
      <c r="A267" s="282"/>
    </row>
    <row r="268" spans="1:1" ht="14.25" customHeight="1" x14ac:dyDescent="0.35">
      <c r="A268" s="282"/>
    </row>
    <row r="269" spans="1:1" ht="14.25" customHeight="1" x14ac:dyDescent="0.35">
      <c r="A269" s="282"/>
    </row>
    <row r="270" spans="1:1" ht="14.25" customHeight="1" x14ac:dyDescent="0.35">
      <c r="A270" s="282"/>
    </row>
    <row r="271" spans="1:1" ht="14.25" customHeight="1" x14ac:dyDescent="0.35">
      <c r="A271" s="282"/>
    </row>
    <row r="272" spans="1:1" ht="14.25" customHeight="1" x14ac:dyDescent="0.35">
      <c r="A272" s="282"/>
    </row>
    <row r="273" spans="1:1" ht="14.25" customHeight="1" x14ac:dyDescent="0.35">
      <c r="A273" s="282"/>
    </row>
    <row r="274" spans="1:1" ht="14.25" customHeight="1" x14ac:dyDescent="0.35">
      <c r="A274" s="282"/>
    </row>
    <row r="275" spans="1:1" ht="14.25" customHeight="1" x14ac:dyDescent="0.35">
      <c r="A275" s="282"/>
    </row>
    <row r="276" spans="1:1" ht="14.25" customHeight="1" x14ac:dyDescent="0.35">
      <c r="A276" s="282"/>
    </row>
    <row r="277" spans="1:1" ht="14.25" customHeight="1" x14ac:dyDescent="0.35">
      <c r="A277" s="282"/>
    </row>
    <row r="278" spans="1:1" ht="14.25" customHeight="1" x14ac:dyDescent="0.35">
      <c r="A278" s="282"/>
    </row>
    <row r="279" spans="1:1" ht="14.25" customHeight="1" x14ac:dyDescent="0.35">
      <c r="A279" s="282"/>
    </row>
    <row r="280" spans="1:1" ht="14.25" customHeight="1" x14ac:dyDescent="0.35">
      <c r="A280" s="282"/>
    </row>
    <row r="281" spans="1:1" ht="14.25" customHeight="1" x14ac:dyDescent="0.35">
      <c r="A281" s="282"/>
    </row>
    <row r="282" spans="1:1" ht="14.25" customHeight="1" x14ac:dyDescent="0.35">
      <c r="A282" s="282"/>
    </row>
    <row r="283" spans="1:1" ht="14.25" customHeight="1" x14ac:dyDescent="0.35">
      <c r="A283" s="282"/>
    </row>
    <row r="284" spans="1:1" ht="14.25" customHeight="1" x14ac:dyDescent="0.35">
      <c r="A284" s="282"/>
    </row>
    <row r="285" spans="1:1" ht="14.25" customHeight="1" x14ac:dyDescent="0.35">
      <c r="A285" s="282"/>
    </row>
    <row r="286" spans="1:1" ht="14.25" customHeight="1" x14ac:dyDescent="0.35">
      <c r="A286" s="282"/>
    </row>
    <row r="287" spans="1:1" ht="14.25" customHeight="1" x14ac:dyDescent="0.35">
      <c r="A287" s="282"/>
    </row>
    <row r="288" spans="1:1" ht="14.25" customHeight="1" x14ac:dyDescent="0.35">
      <c r="A288" s="282"/>
    </row>
    <row r="289" spans="1:1" ht="14.25" customHeight="1" x14ac:dyDescent="0.35">
      <c r="A289" s="282"/>
    </row>
    <row r="290" spans="1:1" ht="14.25" customHeight="1" x14ac:dyDescent="0.35">
      <c r="A290" s="282"/>
    </row>
    <row r="291" spans="1:1" ht="14.25" customHeight="1" x14ac:dyDescent="0.35">
      <c r="A291" s="282"/>
    </row>
    <row r="292" spans="1:1" ht="14.25" customHeight="1" x14ac:dyDescent="0.35">
      <c r="A292" s="282"/>
    </row>
    <row r="293" spans="1:1" ht="14.25" customHeight="1" x14ac:dyDescent="0.35">
      <c r="A293" s="282"/>
    </row>
    <row r="294" spans="1:1" ht="14.25" customHeight="1" x14ac:dyDescent="0.35">
      <c r="A294" s="282"/>
    </row>
    <row r="295" spans="1:1" ht="14.25" customHeight="1" x14ac:dyDescent="0.35">
      <c r="A295" s="282"/>
    </row>
    <row r="296" spans="1:1" ht="14.25" customHeight="1" x14ac:dyDescent="0.35">
      <c r="A296" s="282"/>
    </row>
    <row r="297" spans="1:1" ht="14.25" customHeight="1" x14ac:dyDescent="0.35">
      <c r="A297" s="282"/>
    </row>
    <row r="298" spans="1:1" ht="14.25" customHeight="1" x14ac:dyDescent="0.35">
      <c r="A298" s="282"/>
    </row>
    <row r="299" spans="1:1" ht="14.25" customHeight="1" x14ac:dyDescent="0.35">
      <c r="A299" s="282"/>
    </row>
    <row r="300" spans="1:1" ht="14.25" customHeight="1" x14ac:dyDescent="0.35">
      <c r="A300" s="282"/>
    </row>
    <row r="301" spans="1:1" ht="14.25" customHeight="1" x14ac:dyDescent="0.35">
      <c r="A301" s="282"/>
    </row>
    <row r="302" spans="1:1" ht="14.25" customHeight="1" x14ac:dyDescent="0.35">
      <c r="A302" s="282"/>
    </row>
    <row r="303" spans="1:1" ht="14.25" customHeight="1" x14ac:dyDescent="0.35">
      <c r="A303" s="282"/>
    </row>
    <row r="304" spans="1:1" ht="14.25" customHeight="1" x14ac:dyDescent="0.35">
      <c r="A304" s="282"/>
    </row>
    <row r="305" spans="1:1" ht="14.25" customHeight="1" x14ac:dyDescent="0.35">
      <c r="A305" s="282"/>
    </row>
    <row r="306" spans="1:1" ht="14.25" customHeight="1" x14ac:dyDescent="0.35">
      <c r="A306" s="282"/>
    </row>
    <row r="307" spans="1:1" ht="14.25" customHeight="1" x14ac:dyDescent="0.35">
      <c r="A307" s="282"/>
    </row>
    <row r="308" spans="1:1" ht="14.25" customHeight="1" x14ac:dyDescent="0.35">
      <c r="A308" s="282"/>
    </row>
    <row r="309" spans="1:1" ht="14.25" customHeight="1" x14ac:dyDescent="0.35">
      <c r="A309" s="282"/>
    </row>
    <row r="310" spans="1:1" ht="14.25" customHeight="1" x14ac:dyDescent="0.35">
      <c r="A310" s="282"/>
    </row>
    <row r="311" spans="1:1" ht="14.25" customHeight="1" x14ac:dyDescent="0.35">
      <c r="A311" s="282"/>
    </row>
    <row r="312" spans="1:1" ht="14.25" customHeight="1" x14ac:dyDescent="0.35">
      <c r="A312" s="282"/>
    </row>
    <row r="313" spans="1:1" ht="14.25" customHeight="1" x14ac:dyDescent="0.35">
      <c r="A313" s="282"/>
    </row>
    <row r="314" spans="1:1" ht="14.25" customHeight="1" x14ac:dyDescent="0.35">
      <c r="A314" s="282"/>
    </row>
    <row r="315" spans="1:1" ht="14.25" customHeight="1" x14ac:dyDescent="0.35">
      <c r="A315" s="282"/>
    </row>
    <row r="316" spans="1:1" ht="14.25" customHeight="1" x14ac:dyDescent="0.35">
      <c r="A316" s="282"/>
    </row>
    <row r="317" spans="1:1" ht="14.25" customHeight="1" x14ac:dyDescent="0.35">
      <c r="A317" s="282"/>
    </row>
    <row r="318" spans="1:1" ht="14.25" customHeight="1" x14ac:dyDescent="0.35">
      <c r="A318" s="282"/>
    </row>
    <row r="319" spans="1:1" ht="14.25" customHeight="1" x14ac:dyDescent="0.35">
      <c r="A319" s="282"/>
    </row>
    <row r="320" spans="1:1" ht="14.25" customHeight="1" x14ac:dyDescent="0.35">
      <c r="A320" s="282"/>
    </row>
    <row r="321" spans="1:1" ht="14.25" customHeight="1" x14ac:dyDescent="0.35">
      <c r="A321" s="282"/>
    </row>
    <row r="322" spans="1:1" ht="14.25" customHeight="1" x14ac:dyDescent="0.35">
      <c r="A322" s="282"/>
    </row>
    <row r="323" spans="1:1" ht="14.25" customHeight="1" x14ac:dyDescent="0.35">
      <c r="A323" s="282"/>
    </row>
    <row r="324" spans="1:1" ht="14.25" customHeight="1" x14ac:dyDescent="0.35">
      <c r="A324" s="282"/>
    </row>
    <row r="325" spans="1:1" ht="14.25" customHeight="1" x14ac:dyDescent="0.35">
      <c r="A325" s="282"/>
    </row>
    <row r="326" spans="1:1" ht="14.25" customHeight="1" x14ac:dyDescent="0.35">
      <c r="A326" s="282"/>
    </row>
    <row r="327" spans="1:1" ht="14.25" customHeight="1" x14ac:dyDescent="0.35">
      <c r="A327" s="282"/>
    </row>
    <row r="328" spans="1:1" ht="14.25" customHeight="1" x14ac:dyDescent="0.35">
      <c r="A328" s="282"/>
    </row>
    <row r="329" spans="1:1" ht="14.25" customHeight="1" x14ac:dyDescent="0.35">
      <c r="A329" s="282"/>
    </row>
    <row r="330" spans="1:1" ht="14.25" customHeight="1" x14ac:dyDescent="0.35">
      <c r="A330" s="282"/>
    </row>
    <row r="331" spans="1:1" ht="14.25" customHeight="1" x14ac:dyDescent="0.35">
      <c r="A331" s="282"/>
    </row>
    <row r="332" spans="1:1" ht="14.25" customHeight="1" x14ac:dyDescent="0.35">
      <c r="A332" s="282"/>
    </row>
    <row r="333" spans="1:1" ht="14.25" customHeight="1" x14ac:dyDescent="0.35">
      <c r="A333" s="282"/>
    </row>
    <row r="334" spans="1:1" ht="14.25" customHeight="1" x14ac:dyDescent="0.35">
      <c r="A334" s="282"/>
    </row>
    <row r="335" spans="1:1" ht="14.25" customHeight="1" x14ac:dyDescent="0.35">
      <c r="A335" s="282"/>
    </row>
    <row r="336" spans="1:1" ht="14.25" customHeight="1" x14ac:dyDescent="0.35">
      <c r="A336" s="282"/>
    </row>
    <row r="337" spans="1:1" ht="14.25" customHeight="1" x14ac:dyDescent="0.35">
      <c r="A337" s="282"/>
    </row>
    <row r="338" spans="1:1" ht="14.25" customHeight="1" x14ac:dyDescent="0.35">
      <c r="A338" s="282"/>
    </row>
    <row r="339" spans="1:1" ht="14.25" customHeight="1" x14ac:dyDescent="0.35">
      <c r="A339" s="282"/>
    </row>
    <row r="340" spans="1:1" ht="14.25" customHeight="1" x14ac:dyDescent="0.35">
      <c r="A340" s="282"/>
    </row>
    <row r="341" spans="1:1" ht="14.25" customHeight="1" x14ac:dyDescent="0.35">
      <c r="A341" s="282"/>
    </row>
    <row r="342" spans="1:1" ht="14.25" customHeight="1" x14ac:dyDescent="0.35">
      <c r="A342" s="282"/>
    </row>
    <row r="343" spans="1:1" ht="14.25" customHeight="1" x14ac:dyDescent="0.35">
      <c r="A343" s="282"/>
    </row>
    <row r="344" spans="1:1" ht="14.25" customHeight="1" x14ac:dyDescent="0.35">
      <c r="A344" s="282"/>
    </row>
    <row r="345" spans="1:1" ht="14.25" customHeight="1" x14ac:dyDescent="0.35">
      <c r="A345" s="282"/>
    </row>
    <row r="346" spans="1:1" ht="14.25" customHeight="1" x14ac:dyDescent="0.35">
      <c r="A346" s="282"/>
    </row>
    <row r="347" spans="1:1" ht="14.25" customHeight="1" x14ac:dyDescent="0.35">
      <c r="A347" s="282"/>
    </row>
    <row r="348" spans="1:1" ht="14.25" customHeight="1" x14ac:dyDescent="0.35">
      <c r="A348" s="282"/>
    </row>
    <row r="349" spans="1:1" ht="14.25" customHeight="1" x14ac:dyDescent="0.35">
      <c r="A349" s="282"/>
    </row>
    <row r="350" spans="1:1" ht="14.25" customHeight="1" x14ac:dyDescent="0.35">
      <c r="A350" s="282"/>
    </row>
    <row r="351" spans="1:1" ht="14.25" customHeight="1" x14ac:dyDescent="0.35">
      <c r="A351" s="282"/>
    </row>
    <row r="352" spans="1:1" ht="14.25" customHeight="1" x14ac:dyDescent="0.35">
      <c r="A352" s="282"/>
    </row>
    <row r="353" spans="1:1" ht="14.25" customHeight="1" x14ac:dyDescent="0.35">
      <c r="A353" s="282"/>
    </row>
    <row r="354" spans="1:1" ht="14.25" customHeight="1" x14ac:dyDescent="0.35">
      <c r="A354" s="282"/>
    </row>
    <row r="355" spans="1:1" ht="14.25" customHeight="1" x14ac:dyDescent="0.35">
      <c r="A355" s="282"/>
    </row>
    <row r="356" spans="1:1" ht="14.25" customHeight="1" x14ac:dyDescent="0.35">
      <c r="A356" s="282"/>
    </row>
    <row r="357" spans="1:1" ht="14.25" customHeight="1" x14ac:dyDescent="0.35">
      <c r="A357" s="282"/>
    </row>
    <row r="358" spans="1:1" ht="14.25" customHeight="1" x14ac:dyDescent="0.35">
      <c r="A358" s="282"/>
    </row>
    <row r="359" spans="1:1" ht="14.25" customHeight="1" x14ac:dyDescent="0.35">
      <c r="A359" s="282"/>
    </row>
    <row r="360" spans="1:1" ht="14.25" customHeight="1" x14ac:dyDescent="0.35">
      <c r="A360" s="282"/>
    </row>
    <row r="361" spans="1:1" ht="14.25" customHeight="1" x14ac:dyDescent="0.35">
      <c r="A361" s="282"/>
    </row>
    <row r="362" spans="1:1" ht="14.25" customHeight="1" x14ac:dyDescent="0.35">
      <c r="A362" s="282"/>
    </row>
    <row r="363" spans="1:1" ht="14.25" customHeight="1" x14ac:dyDescent="0.35">
      <c r="A363" s="282"/>
    </row>
    <row r="364" spans="1:1" ht="14.25" customHeight="1" x14ac:dyDescent="0.35">
      <c r="A364" s="282"/>
    </row>
    <row r="365" spans="1:1" ht="14.25" customHeight="1" x14ac:dyDescent="0.35">
      <c r="A365" s="282"/>
    </row>
    <row r="366" spans="1:1" ht="14.25" customHeight="1" x14ac:dyDescent="0.35">
      <c r="A366" s="282"/>
    </row>
    <row r="367" spans="1:1" ht="14.25" customHeight="1" x14ac:dyDescent="0.35">
      <c r="A367" s="282"/>
    </row>
    <row r="368" spans="1:1" ht="14.25" customHeight="1" x14ac:dyDescent="0.35">
      <c r="A368" s="282"/>
    </row>
    <row r="369" spans="1:1" ht="14.25" customHeight="1" x14ac:dyDescent="0.35">
      <c r="A369" s="282"/>
    </row>
    <row r="370" spans="1:1" ht="14.25" customHeight="1" x14ac:dyDescent="0.35">
      <c r="A370" s="282"/>
    </row>
    <row r="371" spans="1:1" ht="14.25" customHeight="1" x14ac:dyDescent="0.35">
      <c r="A371" s="282"/>
    </row>
    <row r="372" spans="1:1" ht="14.25" customHeight="1" x14ac:dyDescent="0.35">
      <c r="A372" s="282"/>
    </row>
    <row r="373" spans="1:1" ht="14.25" customHeight="1" x14ac:dyDescent="0.35">
      <c r="A373" s="282"/>
    </row>
    <row r="374" spans="1:1" ht="14.25" customHeight="1" x14ac:dyDescent="0.35">
      <c r="A374" s="282"/>
    </row>
    <row r="375" spans="1:1" ht="14.25" customHeight="1" x14ac:dyDescent="0.35">
      <c r="A375" s="282"/>
    </row>
    <row r="376" spans="1:1" ht="14.25" customHeight="1" x14ac:dyDescent="0.35">
      <c r="A376" s="282"/>
    </row>
    <row r="377" spans="1:1" ht="14.25" customHeight="1" x14ac:dyDescent="0.35">
      <c r="A377" s="282"/>
    </row>
    <row r="378" spans="1:1" ht="14.25" customHeight="1" x14ac:dyDescent="0.35">
      <c r="A378" s="282"/>
    </row>
    <row r="379" spans="1:1" ht="14.25" customHeight="1" x14ac:dyDescent="0.35">
      <c r="A379" s="282"/>
    </row>
    <row r="380" spans="1:1" ht="14.25" customHeight="1" x14ac:dyDescent="0.35">
      <c r="A380" s="282"/>
    </row>
    <row r="381" spans="1:1" ht="14.25" customHeight="1" x14ac:dyDescent="0.35">
      <c r="A381" s="282"/>
    </row>
    <row r="382" spans="1:1" ht="14.25" customHeight="1" x14ac:dyDescent="0.35">
      <c r="A382" s="282"/>
    </row>
    <row r="383" spans="1:1" ht="14.25" customHeight="1" x14ac:dyDescent="0.35">
      <c r="A383" s="282"/>
    </row>
    <row r="384" spans="1:1" ht="14.25" customHeight="1" x14ac:dyDescent="0.35">
      <c r="A384" s="282"/>
    </row>
    <row r="385" spans="1:1" ht="14.25" customHeight="1" x14ac:dyDescent="0.35">
      <c r="A385" s="282"/>
    </row>
    <row r="386" spans="1:1" ht="14.25" customHeight="1" x14ac:dyDescent="0.35">
      <c r="A386" s="282"/>
    </row>
    <row r="387" spans="1:1" ht="14.25" customHeight="1" x14ac:dyDescent="0.35">
      <c r="A387" s="282"/>
    </row>
    <row r="388" spans="1:1" ht="14.25" customHeight="1" x14ac:dyDescent="0.35">
      <c r="A388" s="282"/>
    </row>
    <row r="389" spans="1:1" ht="14.25" customHeight="1" x14ac:dyDescent="0.35">
      <c r="A389" s="282"/>
    </row>
    <row r="390" spans="1:1" ht="14.25" customHeight="1" x14ac:dyDescent="0.35">
      <c r="A390" s="282"/>
    </row>
    <row r="391" spans="1:1" ht="14.25" customHeight="1" x14ac:dyDescent="0.35">
      <c r="A391" s="282"/>
    </row>
    <row r="392" spans="1:1" ht="14.25" customHeight="1" x14ac:dyDescent="0.35">
      <c r="A392" s="282"/>
    </row>
    <row r="393" spans="1:1" ht="14.25" customHeight="1" x14ac:dyDescent="0.35">
      <c r="A393" s="282"/>
    </row>
    <row r="394" spans="1:1" ht="14.25" customHeight="1" x14ac:dyDescent="0.35">
      <c r="A394" s="282"/>
    </row>
    <row r="395" spans="1:1" ht="14.25" customHeight="1" x14ac:dyDescent="0.35">
      <c r="A395" s="282"/>
    </row>
    <row r="396" spans="1:1" ht="14.25" customHeight="1" x14ac:dyDescent="0.35">
      <c r="A396" s="282"/>
    </row>
    <row r="397" spans="1:1" ht="14.25" customHeight="1" x14ac:dyDescent="0.35">
      <c r="A397" s="282"/>
    </row>
    <row r="398" spans="1:1" ht="14.25" customHeight="1" x14ac:dyDescent="0.35">
      <c r="A398" s="282"/>
    </row>
    <row r="399" spans="1:1" ht="14.25" customHeight="1" x14ac:dyDescent="0.35">
      <c r="A399" s="282"/>
    </row>
    <row r="400" spans="1:1" ht="14.25" customHeight="1" x14ac:dyDescent="0.35">
      <c r="A400" s="282"/>
    </row>
    <row r="401" spans="1:1" ht="14.25" customHeight="1" x14ac:dyDescent="0.35">
      <c r="A401" s="282"/>
    </row>
    <row r="402" spans="1:1" ht="14.25" customHeight="1" x14ac:dyDescent="0.35">
      <c r="A402" s="282"/>
    </row>
    <row r="403" spans="1:1" ht="14.25" customHeight="1" x14ac:dyDescent="0.35">
      <c r="A403" s="282"/>
    </row>
    <row r="404" spans="1:1" ht="14.25" customHeight="1" x14ac:dyDescent="0.35">
      <c r="A404" s="282"/>
    </row>
    <row r="405" spans="1:1" ht="14.25" customHeight="1" x14ac:dyDescent="0.35">
      <c r="A405" s="282"/>
    </row>
    <row r="406" spans="1:1" ht="14.25" customHeight="1" x14ac:dyDescent="0.35">
      <c r="A406" s="282"/>
    </row>
    <row r="407" spans="1:1" ht="14.25" customHeight="1" x14ac:dyDescent="0.35">
      <c r="A407" s="282"/>
    </row>
    <row r="408" spans="1:1" ht="14.25" customHeight="1" x14ac:dyDescent="0.35">
      <c r="A408" s="282"/>
    </row>
    <row r="409" spans="1:1" ht="14.25" customHeight="1" x14ac:dyDescent="0.35">
      <c r="A409" s="282"/>
    </row>
    <row r="410" spans="1:1" ht="14.25" customHeight="1" x14ac:dyDescent="0.35">
      <c r="A410" s="282"/>
    </row>
    <row r="411" spans="1:1" ht="14.25" customHeight="1" x14ac:dyDescent="0.35">
      <c r="A411" s="282"/>
    </row>
    <row r="412" spans="1:1" ht="14.25" customHeight="1" x14ac:dyDescent="0.35">
      <c r="A412" s="282"/>
    </row>
    <row r="413" spans="1:1" ht="14.25" customHeight="1" x14ac:dyDescent="0.35">
      <c r="A413" s="282"/>
    </row>
    <row r="414" spans="1:1" ht="14.25" customHeight="1" x14ac:dyDescent="0.35">
      <c r="A414" s="282"/>
    </row>
    <row r="415" spans="1:1" ht="14.25" customHeight="1" x14ac:dyDescent="0.35">
      <c r="A415" s="282"/>
    </row>
    <row r="416" spans="1:1" ht="14.25" customHeight="1" x14ac:dyDescent="0.35">
      <c r="A416" s="282"/>
    </row>
    <row r="417" spans="1:1" ht="14.25" customHeight="1" x14ac:dyDescent="0.35">
      <c r="A417" s="282"/>
    </row>
    <row r="418" spans="1:1" ht="14.25" customHeight="1" x14ac:dyDescent="0.35">
      <c r="A418" s="282"/>
    </row>
    <row r="419" spans="1:1" ht="14.25" customHeight="1" x14ac:dyDescent="0.35">
      <c r="A419" s="282"/>
    </row>
    <row r="420" spans="1:1" ht="14.25" customHeight="1" x14ac:dyDescent="0.35">
      <c r="A420" s="282"/>
    </row>
    <row r="421" spans="1:1" ht="14.25" customHeight="1" x14ac:dyDescent="0.35">
      <c r="A421" s="282"/>
    </row>
    <row r="422" spans="1:1" ht="14.25" customHeight="1" x14ac:dyDescent="0.35">
      <c r="A422" s="282"/>
    </row>
    <row r="423" spans="1:1" ht="14.25" customHeight="1" x14ac:dyDescent="0.35">
      <c r="A423" s="282"/>
    </row>
    <row r="424" spans="1:1" ht="14.25" customHeight="1" x14ac:dyDescent="0.35">
      <c r="A424" s="282"/>
    </row>
    <row r="425" spans="1:1" ht="14.25" customHeight="1" x14ac:dyDescent="0.35">
      <c r="A425" s="282"/>
    </row>
    <row r="426" spans="1:1" ht="14.25" customHeight="1" x14ac:dyDescent="0.35">
      <c r="A426" s="282"/>
    </row>
    <row r="427" spans="1:1" ht="14.25" customHeight="1" x14ac:dyDescent="0.35">
      <c r="A427" s="282"/>
    </row>
    <row r="428" spans="1:1" ht="14.25" customHeight="1" x14ac:dyDescent="0.35">
      <c r="A428" s="282"/>
    </row>
    <row r="429" spans="1:1" ht="14.25" customHeight="1" x14ac:dyDescent="0.35">
      <c r="A429" s="282"/>
    </row>
    <row r="430" spans="1:1" ht="14.25" customHeight="1" x14ac:dyDescent="0.35">
      <c r="A430" s="282"/>
    </row>
    <row r="431" spans="1:1" ht="14.25" customHeight="1" x14ac:dyDescent="0.35">
      <c r="A431" s="282"/>
    </row>
    <row r="432" spans="1:1" ht="14.25" customHeight="1" x14ac:dyDescent="0.35">
      <c r="A432" s="282"/>
    </row>
    <row r="433" spans="1:1" ht="14.25" customHeight="1" x14ac:dyDescent="0.35">
      <c r="A433" s="282"/>
    </row>
    <row r="434" spans="1:1" ht="14.25" customHeight="1" x14ac:dyDescent="0.35">
      <c r="A434" s="282"/>
    </row>
    <row r="435" spans="1:1" ht="14.25" customHeight="1" x14ac:dyDescent="0.35">
      <c r="A435" s="282"/>
    </row>
    <row r="436" spans="1:1" ht="14.25" customHeight="1" x14ac:dyDescent="0.35">
      <c r="A436" s="282"/>
    </row>
    <row r="437" spans="1:1" ht="14.25" customHeight="1" x14ac:dyDescent="0.35">
      <c r="A437" s="282"/>
    </row>
    <row r="438" spans="1:1" ht="14.25" customHeight="1" x14ac:dyDescent="0.35">
      <c r="A438" s="282"/>
    </row>
    <row r="439" spans="1:1" ht="14.25" customHeight="1" x14ac:dyDescent="0.35">
      <c r="A439" s="282"/>
    </row>
    <row r="440" spans="1:1" ht="14.25" customHeight="1" x14ac:dyDescent="0.35">
      <c r="A440" s="282"/>
    </row>
    <row r="441" spans="1:1" ht="14.25" customHeight="1" x14ac:dyDescent="0.35">
      <c r="A441" s="282"/>
    </row>
    <row r="442" spans="1:1" ht="14.25" customHeight="1" x14ac:dyDescent="0.35">
      <c r="A442" s="282"/>
    </row>
    <row r="443" spans="1:1" ht="14.25" customHeight="1" x14ac:dyDescent="0.35">
      <c r="A443" s="282"/>
    </row>
    <row r="444" spans="1:1" ht="14.25" customHeight="1" x14ac:dyDescent="0.35">
      <c r="A444" s="282"/>
    </row>
    <row r="445" spans="1:1" ht="14.25" customHeight="1" x14ac:dyDescent="0.35">
      <c r="A445" s="282"/>
    </row>
    <row r="446" spans="1:1" ht="14.25" customHeight="1" x14ac:dyDescent="0.35">
      <c r="A446" s="282"/>
    </row>
    <row r="447" spans="1:1" ht="14.25" customHeight="1" x14ac:dyDescent="0.35">
      <c r="A447" s="282"/>
    </row>
    <row r="448" spans="1:1" ht="14.25" customHeight="1" x14ac:dyDescent="0.35">
      <c r="A448" s="282"/>
    </row>
    <row r="449" spans="1:1" ht="14.25" customHeight="1" x14ac:dyDescent="0.35">
      <c r="A449" s="282"/>
    </row>
    <row r="450" spans="1:1" ht="14.25" customHeight="1" x14ac:dyDescent="0.35">
      <c r="A450" s="282"/>
    </row>
    <row r="451" spans="1:1" ht="14.25" customHeight="1" x14ac:dyDescent="0.35">
      <c r="A451" s="282"/>
    </row>
    <row r="452" spans="1:1" ht="14.25" customHeight="1" x14ac:dyDescent="0.35">
      <c r="A452" s="282"/>
    </row>
    <row r="453" spans="1:1" ht="14.25" customHeight="1" x14ac:dyDescent="0.35">
      <c r="A453" s="282"/>
    </row>
    <row r="454" spans="1:1" ht="14.25" customHeight="1" x14ac:dyDescent="0.35">
      <c r="A454" s="282"/>
    </row>
    <row r="455" spans="1:1" ht="14.25" customHeight="1" x14ac:dyDescent="0.35">
      <c r="A455" s="282"/>
    </row>
    <row r="456" spans="1:1" ht="14.25" customHeight="1" x14ac:dyDescent="0.35">
      <c r="A456" s="282"/>
    </row>
    <row r="457" spans="1:1" ht="14.25" customHeight="1" x14ac:dyDescent="0.35">
      <c r="A457" s="282"/>
    </row>
    <row r="458" spans="1:1" ht="14.25" customHeight="1" x14ac:dyDescent="0.35">
      <c r="A458" s="282"/>
    </row>
    <row r="459" spans="1:1" ht="14.25" customHeight="1" x14ac:dyDescent="0.35">
      <c r="A459" s="282"/>
    </row>
    <row r="460" spans="1:1" ht="14.25" customHeight="1" x14ac:dyDescent="0.35">
      <c r="A460" s="282"/>
    </row>
    <row r="461" spans="1:1" ht="14.25" customHeight="1" x14ac:dyDescent="0.35">
      <c r="A461" s="282"/>
    </row>
    <row r="462" spans="1:1" ht="14.25" customHeight="1" x14ac:dyDescent="0.35">
      <c r="A462" s="282"/>
    </row>
    <row r="463" spans="1:1" ht="14.25" customHeight="1" x14ac:dyDescent="0.35">
      <c r="A463" s="282"/>
    </row>
    <row r="464" spans="1:1" ht="14.25" customHeight="1" x14ac:dyDescent="0.35">
      <c r="A464" s="282"/>
    </row>
    <row r="465" spans="1:1" ht="14.25" customHeight="1" x14ac:dyDescent="0.35">
      <c r="A465" s="282"/>
    </row>
    <row r="466" spans="1:1" ht="14.25" customHeight="1" x14ac:dyDescent="0.35">
      <c r="A466" s="282"/>
    </row>
    <row r="467" spans="1:1" ht="14.25" customHeight="1" x14ac:dyDescent="0.35">
      <c r="A467" s="282"/>
    </row>
    <row r="468" spans="1:1" ht="14.25" customHeight="1" x14ac:dyDescent="0.35">
      <c r="A468" s="282"/>
    </row>
    <row r="469" spans="1:1" ht="14.25" customHeight="1" x14ac:dyDescent="0.35">
      <c r="A469" s="282"/>
    </row>
    <row r="470" spans="1:1" ht="14.25" customHeight="1" x14ac:dyDescent="0.35">
      <c r="A470" s="282"/>
    </row>
    <row r="471" spans="1:1" ht="14.25" customHeight="1" x14ac:dyDescent="0.35">
      <c r="A471" s="282"/>
    </row>
    <row r="472" spans="1:1" ht="14.25" customHeight="1" x14ac:dyDescent="0.35">
      <c r="A472" s="282"/>
    </row>
    <row r="473" spans="1:1" ht="14.25" customHeight="1" x14ac:dyDescent="0.35">
      <c r="A473" s="282"/>
    </row>
    <row r="474" spans="1:1" ht="14.25" customHeight="1" x14ac:dyDescent="0.35">
      <c r="A474" s="282"/>
    </row>
    <row r="475" spans="1:1" ht="14.25" customHeight="1" x14ac:dyDescent="0.35">
      <c r="A475" s="282"/>
    </row>
    <row r="476" spans="1:1" ht="14.25" customHeight="1" x14ac:dyDescent="0.35">
      <c r="A476" s="282"/>
    </row>
    <row r="477" spans="1:1" ht="14.25" customHeight="1" x14ac:dyDescent="0.35">
      <c r="A477" s="282"/>
    </row>
    <row r="478" spans="1:1" ht="14.25" customHeight="1" x14ac:dyDescent="0.35">
      <c r="A478" s="282"/>
    </row>
    <row r="479" spans="1:1" ht="14.25" customHeight="1" x14ac:dyDescent="0.35">
      <c r="A479" s="282"/>
    </row>
    <row r="480" spans="1:1" ht="14.25" customHeight="1" x14ac:dyDescent="0.35">
      <c r="A480" s="282"/>
    </row>
    <row r="481" spans="1:1" ht="14.25" customHeight="1" x14ac:dyDescent="0.35">
      <c r="A481" s="282"/>
    </row>
    <row r="482" spans="1:1" ht="14.25" customHeight="1" x14ac:dyDescent="0.35">
      <c r="A482" s="282"/>
    </row>
    <row r="483" spans="1:1" ht="14.25" customHeight="1" x14ac:dyDescent="0.35">
      <c r="A483" s="282"/>
    </row>
    <row r="484" spans="1:1" ht="14.25" customHeight="1" x14ac:dyDescent="0.35">
      <c r="A484" s="282"/>
    </row>
    <row r="485" spans="1:1" ht="14.25" customHeight="1" x14ac:dyDescent="0.35">
      <c r="A485" s="282"/>
    </row>
    <row r="486" spans="1:1" ht="14.25" customHeight="1" x14ac:dyDescent="0.35">
      <c r="A486" s="282"/>
    </row>
    <row r="487" spans="1:1" ht="14.25" customHeight="1" x14ac:dyDescent="0.35">
      <c r="A487" s="282"/>
    </row>
    <row r="488" spans="1:1" ht="14.25" customHeight="1" x14ac:dyDescent="0.35">
      <c r="A488" s="282"/>
    </row>
    <row r="489" spans="1:1" ht="14.25" customHeight="1" x14ac:dyDescent="0.35">
      <c r="A489" s="282"/>
    </row>
    <row r="490" spans="1:1" ht="14.25" customHeight="1" x14ac:dyDescent="0.35">
      <c r="A490" s="282"/>
    </row>
    <row r="491" spans="1:1" ht="14.25" customHeight="1" x14ac:dyDescent="0.35">
      <c r="A491" s="282"/>
    </row>
    <row r="492" spans="1:1" ht="14.25" customHeight="1" x14ac:dyDescent="0.35">
      <c r="A492" s="282"/>
    </row>
    <row r="493" spans="1:1" ht="14.25" customHeight="1" x14ac:dyDescent="0.35">
      <c r="A493" s="282"/>
    </row>
    <row r="494" spans="1:1" ht="14.25" customHeight="1" x14ac:dyDescent="0.35">
      <c r="A494" s="282"/>
    </row>
    <row r="495" spans="1:1" ht="14.25" customHeight="1" x14ac:dyDescent="0.35">
      <c r="A495" s="282"/>
    </row>
    <row r="496" spans="1:1" ht="14.25" customHeight="1" x14ac:dyDescent="0.35">
      <c r="A496" s="282"/>
    </row>
    <row r="497" spans="1:1" ht="14.25" customHeight="1" x14ac:dyDescent="0.35">
      <c r="A497" s="282"/>
    </row>
    <row r="498" spans="1:1" ht="14.25" customHeight="1" x14ac:dyDescent="0.35">
      <c r="A498" s="282"/>
    </row>
    <row r="499" spans="1:1" ht="14.25" customHeight="1" x14ac:dyDescent="0.35">
      <c r="A499" s="282"/>
    </row>
    <row r="500" spans="1:1" ht="14.25" customHeight="1" x14ac:dyDescent="0.35">
      <c r="A500" s="282"/>
    </row>
    <row r="501" spans="1:1" ht="14.25" customHeight="1" x14ac:dyDescent="0.35">
      <c r="A501" s="282"/>
    </row>
    <row r="502" spans="1:1" ht="14.25" customHeight="1" x14ac:dyDescent="0.35">
      <c r="A502" s="282"/>
    </row>
    <row r="503" spans="1:1" ht="14.25" customHeight="1" x14ac:dyDescent="0.35">
      <c r="A503" s="282"/>
    </row>
    <row r="504" spans="1:1" ht="14.25" customHeight="1" x14ac:dyDescent="0.35">
      <c r="A504" s="282"/>
    </row>
    <row r="505" spans="1:1" ht="14.25" customHeight="1" x14ac:dyDescent="0.35">
      <c r="A505" s="282"/>
    </row>
    <row r="506" spans="1:1" ht="14.25" customHeight="1" x14ac:dyDescent="0.35">
      <c r="A506" s="282"/>
    </row>
    <row r="507" spans="1:1" ht="14.25" customHeight="1" x14ac:dyDescent="0.35">
      <c r="A507" s="282"/>
    </row>
    <row r="508" spans="1:1" ht="14.25" customHeight="1" x14ac:dyDescent="0.35">
      <c r="A508" s="282"/>
    </row>
    <row r="509" spans="1:1" ht="14.25" customHeight="1" x14ac:dyDescent="0.35">
      <c r="A509" s="282"/>
    </row>
    <row r="510" spans="1:1" ht="14.25" customHeight="1" x14ac:dyDescent="0.35">
      <c r="A510" s="282"/>
    </row>
    <row r="511" spans="1:1" ht="14.25" customHeight="1" x14ac:dyDescent="0.35">
      <c r="A511" s="282"/>
    </row>
    <row r="512" spans="1:1" ht="14.25" customHeight="1" x14ac:dyDescent="0.35">
      <c r="A512" s="282"/>
    </row>
    <row r="513" spans="1:1" ht="14.25" customHeight="1" x14ac:dyDescent="0.35">
      <c r="A513" s="282"/>
    </row>
    <row r="514" spans="1:1" ht="14.25" customHeight="1" x14ac:dyDescent="0.35">
      <c r="A514" s="282"/>
    </row>
    <row r="515" spans="1:1" ht="14.25" customHeight="1" x14ac:dyDescent="0.35">
      <c r="A515" s="282"/>
    </row>
    <row r="516" spans="1:1" ht="14.25" customHeight="1" x14ac:dyDescent="0.35">
      <c r="A516" s="282"/>
    </row>
    <row r="517" spans="1:1" ht="14.25" customHeight="1" x14ac:dyDescent="0.35">
      <c r="A517" s="282"/>
    </row>
    <row r="518" spans="1:1" ht="14.25" customHeight="1" x14ac:dyDescent="0.35">
      <c r="A518" s="282"/>
    </row>
    <row r="519" spans="1:1" ht="14.25" customHeight="1" x14ac:dyDescent="0.35">
      <c r="A519" s="282"/>
    </row>
    <row r="520" spans="1:1" ht="14.25" customHeight="1" x14ac:dyDescent="0.35">
      <c r="A520" s="282"/>
    </row>
    <row r="521" spans="1:1" ht="14.25" customHeight="1" x14ac:dyDescent="0.35">
      <c r="A521" s="282"/>
    </row>
    <row r="522" spans="1:1" ht="14.25" customHeight="1" x14ac:dyDescent="0.35">
      <c r="A522" s="282"/>
    </row>
    <row r="523" spans="1:1" ht="14.25" customHeight="1" x14ac:dyDescent="0.35">
      <c r="A523" s="282"/>
    </row>
    <row r="524" spans="1:1" ht="14.25" customHeight="1" x14ac:dyDescent="0.35">
      <c r="A524" s="282"/>
    </row>
    <row r="525" spans="1:1" ht="14.25" customHeight="1" x14ac:dyDescent="0.35">
      <c r="A525" s="282"/>
    </row>
    <row r="526" spans="1:1" ht="14.25" customHeight="1" x14ac:dyDescent="0.35">
      <c r="A526" s="282"/>
    </row>
    <row r="527" spans="1:1" ht="14.25" customHeight="1" x14ac:dyDescent="0.35">
      <c r="A527" s="282"/>
    </row>
    <row r="528" spans="1:1" ht="14.25" customHeight="1" x14ac:dyDescent="0.35">
      <c r="A528" s="282"/>
    </row>
    <row r="529" spans="1:1" ht="14.25" customHeight="1" x14ac:dyDescent="0.35">
      <c r="A529" s="282"/>
    </row>
    <row r="530" spans="1:1" ht="14.25" customHeight="1" x14ac:dyDescent="0.35">
      <c r="A530" s="282"/>
    </row>
    <row r="531" spans="1:1" ht="14.25" customHeight="1" x14ac:dyDescent="0.35">
      <c r="A531" s="282"/>
    </row>
    <row r="532" spans="1:1" ht="14.25" customHeight="1" x14ac:dyDescent="0.35">
      <c r="A532" s="282"/>
    </row>
    <row r="533" spans="1:1" ht="14.25" customHeight="1" x14ac:dyDescent="0.35">
      <c r="A533" s="282"/>
    </row>
    <row r="534" spans="1:1" ht="14.25" customHeight="1" x14ac:dyDescent="0.35">
      <c r="A534" s="282"/>
    </row>
    <row r="535" spans="1:1" ht="14.25" customHeight="1" x14ac:dyDescent="0.35">
      <c r="A535" s="282"/>
    </row>
    <row r="536" spans="1:1" ht="14.25" customHeight="1" x14ac:dyDescent="0.35">
      <c r="A536" s="282"/>
    </row>
    <row r="537" spans="1:1" ht="14.25" customHeight="1" x14ac:dyDescent="0.35">
      <c r="A537" s="282"/>
    </row>
    <row r="538" spans="1:1" ht="14.25" customHeight="1" x14ac:dyDescent="0.35">
      <c r="A538" s="282"/>
    </row>
    <row r="539" spans="1:1" ht="14.25" customHeight="1" x14ac:dyDescent="0.35">
      <c r="A539" s="282"/>
    </row>
    <row r="540" spans="1:1" ht="14.25" customHeight="1" x14ac:dyDescent="0.35">
      <c r="A540" s="282"/>
    </row>
    <row r="541" spans="1:1" ht="14.25" customHeight="1" x14ac:dyDescent="0.35">
      <c r="A541" s="282"/>
    </row>
    <row r="542" spans="1:1" ht="14.25" customHeight="1" x14ac:dyDescent="0.35">
      <c r="A542" s="282"/>
    </row>
    <row r="543" spans="1:1" ht="14.25" customHeight="1" x14ac:dyDescent="0.35">
      <c r="A543" s="282"/>
    </row>
    <row r="544" spans="1:1" ht="14.25" customHeight="1" x14ac:dyDescent="0.35">
      <c r="A544" s="282"/>
    </row>
    <row r="545" spans="1:1" ht="14.25" customHeight="1" x14ac:dyDescent="0.35">
      <c r="A545" s="282"/>
    </row>
    <row r="546" spans="1:1" ht="14.25" customHeight="1" x14ac:dyDescent="0.35">
      <c r="A546" s="282"/>
    </row>
    <row r="547" spans="1:1" ht="14.25" customHeight="1" x14ac:dyDescent="0.35">
      <c r="A547" s="282"/>
    </row>
    <row r="548" spans="1:1" ht="14.25" customHeight="1" x14ac:dyDescent="0.35">
      <c r="A548" s="282"/>
    </row>
    <row r="549" spans="1:1" ht="14.25" customHeight="1" x14ac:dyDescent="0.35">
      <c r="A549" s="282"/>
    </row>
    <row r="550" spans="1:1" ht="14.25" customHeight="1" x14ac:dyDescent="0.35">
      <c r="A550" s="282"/>
    </row>
    <row r="551" spans="1:1" ht="14.25" customHeight="1" x14ac:dyDescent="0.35">
      <c r="A551" s="282"/>
    </row>
    <row r="552" spans="1:1" ht="14.25" customHeight="1" x14ac:dyDescent="0.35">
      <c r="A552" s="282"/>
    </row>
    <row r="553" spans="1:1" ht="14.25" customHeight="1" x14ac:dyDescent="0.35">
      <c r="A553" s="282"/>
    </row>
    <row r="554" spans="1:1" ht="14.25" customHeight="1" x14ac:dyDescent="0.35">
      <c r="A554" s="282"/>
    </row>
    <row r="555" spans="1:1" ht="14.25" customHeight="1" x14ac:dyDescent="0.35">
      <c r="A555" s="282"/>
    </row>
    <row r="556" spans="1:1" ht="14.25" customHeight="1" x14ac:dyDescent="0.35">
      <c r="A556" s="282"/>
    </row>
    <row r="557" spans="1:1" ht="14.25" customHeight="1" x14ac:dyDescent="0.35">
      <c r="A557" s="282"/>
    </row>
    <row r="558" spans="1:1" ht="14.25" customHeight="1" x14ac:dyDescent="0.35">
      <c r="A558" s="282"/>
    </row>
    <row r="559" spans="1:1" ht="14.25" customHeight="1" x14ac:dyDescent="0.35">
      <c r="A559" s="282"/>
    </row>
    <row r="560" spans="1:1" ht="14.25" customHeight="1" x14ac:dyDescent="0.35">
      <c r="A560" s="282"/>
    </row>
    <row r="561" spans="1:1" ht="14.25" customHeight="1" x14ac:dyDescent="0.35">
      <c r="A561" s="282"/>
    </row>
    <row r="562" spans="1:1" ht="14.25" customHeight="1" x14ac:dyDescent="0.35">
      <c r="A562" s="282"/>
    </row>
    <row r="563" spans="1:1" ht="14.25" customHeight="1" x14ac:dyDescent="0.35">
      <c r="A563" s="282"/>
    </row>
    <row r="564" spans="1:1" ht="14.25" customHeight="1" x14ac:dyDescent="0.35">
      <c r="A564" s="282"/>
    </row>
    <row r="565" spans="1:1" ht="14.25" customHeight="1" x14ac:dyDescent="0.35">
      <c r="A565" s="282"/>
    </row>
    <row r="566" spans="1:1" ht="14.25" customHeight="1" x14ac:dyDescent="0.35">
      <c r="A566" s="282"/>
    </row>
    <row r="567" spans="1:1" ht="14.25" customHeight="1" x14ac:dyDescent="0.35">
      <c r="A567" s="282"/>
    </row>
    <row r="568" spans="1:1" ht="14.25" customHeight="1" x14ac:dyDescent="0.35">
      <c r="A568" s="282"/>
    </row>
    <row r="569" spans="1:1" ht="14.25" customHeight="1" x14ac:dyDescent="0.35">
      <c r="A569" s="282"/>
    </row>
    <row r="570" spans="1:1" ht="14.25" customHeight="1" x14ac:dyDescent="0.35">
      <c r="A570" s="282"/>
    </row>
    <row r="571" spans="1:1" ht="14.25" customHeight="1" x14ac:dyDescent="0.35">
      <c r="A571" s="282"/>
    </row>
    <row r="572" spans="1:1" ht="14.25" customHeight="1" x14ac:dyDescent="0.35">
      <c r="A572" s="282"/>
    </row>
    <row r="573" spans="1:1" ht="14.25" customHeight="1" x14ac:dyDescent="0.35">
      <c r="A573" s="282"/>
    </row>
    <row r="574" spans="1:1" ht="14.25" customHeight="1" x14ac:dyDescent="0.35">
      <c r="A574" s="282"/>
    </row>
    <row r="575" spans="1:1" ht="14.25" customHeight="1" x14ac:dyDescent="0.35">
      <c r="A575" s="282"/>
    </row>
    <row r="576" spans="1:1" ht="14.25" customHeight="1" x14ac:dyDescent="0.35">
      <c r="A576" s="282"/>
    </row>
    <row r="577" spans="1:1" ht="14.25" customHeight="1" x14ac:dyDescent="0.35">
      <c r="A577" s="282"/>
    </row>
    <row r="578" spans="1:1" ht="14.25" customHeight="1" x14ac:dyDescent="0.35">
      <c r="A578" s="282"/>
    </row>
    <row r="579" spans="1:1" ht="14.25" customHeight="1" x14ac:dyDescent="0.35">
      <c r="A579" s="282"/>
    </row>
    <row r="580" spans="1:1" ht="14.25" customHeight="1" x14ac:dyDescent="0.35">
      <c r="A580" s="282"/>
    </row>
    <row r="581" spans="1:1" ht="14.25" customHeight="1" x14ac:dyDescent="0.35">
      <c r="A581" s="282"/>
    </row>
    <row r="582" spans="1:1" ht="14.25" customHeight="1" x14ac:dyDescent="0.35">
      <c r="A582" s="282"/>
    </row>
    <row r="583" spans="1:1" ht="14.25" customHeight="1" x14ac:dyDescent="0.35">
      <c r="A583" s="282"/>
    </row>
    <row r="584" spans="1:1" ht="14.25" customHeight="1" x14ac:dyDescent="0.35">
      <c r="A584" s="282"/>
    </row>
    <row r="585" spans="1:1" ht="14.25" customHeight="1" x14ac:dyDescent="0.35">
      <c r="A585" s="282"/>
    </row>
    <row r="586" spans="1:1" ht="14.25" customHeight="1" x14ac:dyDescent="0.35">
      <c r="A586" s="282"/>
    </row>
    <row r="587" spans="1:1" ht="14.25" customHeight="1" x14ac:dyDescent="0.35">
      <c r="A587" s="282"/>
    </row>
    <row r="588" spans="1:1" ht="14.25" customHeight="1" x14ac:dyDescent="0.35">
      <c r="A588" s="282"/>
    </row>
    <row r="589" spans="1:1" ht="14.25" customHeight="1" x14ac:dyDescent="0.35">
      <c r="A589" s="282"/>
    </row>
    <row r="590" spans="1:1" ht="14.25" customHeight="1" x14ac:dyDescent="0.35">
      <c r="A590" s="282"/>
    </row>
    <row r="591" spans="1:1" ht="14.25" customHeight="1" x14ac:dyDescent="0.35">
      <c r="A591" s="282"/>
    </row>
    <row r="592" spans="1:1" ht="14.25" customHeight="1" x14ac:dyDescent="0.35">
      <c r="A592" s="282"/>
    </row>
    <row r="593" spans="1:1" ht="14.25" customHeight="1" x14ac:dyDescent="0.35">
      <c r="A593" s="282"/>
    </row>
    <row r="594" spans="1:1" ht="14.25" customHeight="1" x14ac:dyDescent="0.35">
      <c r="A594" s="282"/>
    </row>
    <row r="595" spans="1:1" ht="14.25" customHeight="1" x14ac:dyDescent="0.35">
      <c r="A595" s="282"/>
    </row>
    <row r="596" spans="1:1" ht="14.25" customHeight="1" x14ac:dyDescent="0.35">
      <c r="A596" s="282"/>
    </row>
    <row r="597" spans="1:1" ht="14.25" customHeight="1" x14ac:dyDescent="0.35">
      <c r="A597" s="282"/>
    </row>
    <row r="598" spans="1:1" ht="14.25" customHeight="1" x14ac:dyDescent="0.35">
      <c r="A598" s="282"/>
    </row>
    <row r="599" spans="1:1" ht="14.25" customHeight="1" x14ac:dyDescent="0.35">
      <c r="A599" s="282"/>
    </row>
    <row r="600" spans="1:1" ht="14.25" customHeight="1" x14ac:dyDescent="0.35">
      <c r="A600" s="282"/>
    </row>
    <row r="601" spans="1:1" ht="14.25" customHeight="1" x14ac:dyDescent="0.35">
      <c r="A601" s="282"/>
    </row>
    <row r="602" spans="1:1" ht="14.25" customHeight="1" x14ac:dyDescent="0.35">
      <c r="A602" s="282"/>
    </row>
    <row r="603" spans="1:1" ht="14.25" customHeight="1" x14ac:dyDescent="0.35">
      <c r="A603" s="282"/>
    </row>
    <row r="604" spans="1:1" ht="14.25" customHeight="1" x14ac:dyDescent="0.35">
      <c r="A604" s="282"/>
    </row>
    <row r="605" spans="1:1" ht="14.25" customHeight="1" x14ac:dyDescent="0.35">
      <c r="A605" s="282"/>
    </row>
    <row r="606" spans="1:1" ht="14.25" customHeight="1" x14ac:dyDescent="0.35">
      <c r="A606" s="282"/>
    </row>
    <row r="607" spans="1:1" ht="14.25" customHeight="1" x14ac:dyDescent="0.35">
      <c r="A607" s="282"/>
    </row>
    <row r="608" spans="1:1" ht="14.25" customHeight="1" x14ac:dyDescent="0.35">
      <c r="A608" s="282"/>
    </row>
    <row r="609" spans="1:1" ht="14.25" customHeight="1" x14ac:dyDescent="0.35">
      <c r="A609" s="282"/>
    </row>
    <row r="610" spans="1:1" ht="14.25" customHeight="1" x14ac:dyDescent="0.35">
      <c r="A610" s="282"/>
    </row>
    <row r="611" spans="1:1" ht="14.25" customHeight="1" x14ac:dyDescent="0.35">
      <c r="A611" s="282"/>
    </row>
    <row r="612" spans="1:1" ht="14.25" customHeight="1" x14ac:dyDescent="0.35">
      <c r="A612" s="282"/>
    </row>
    <row r="613" spans="1:1" ht="14.25" customHeight="1" x14ac:dyDescent="0.35">
      <c r="A613" s="282"/>
    </row>
    <row r="614" spans="1:1" ht="14.25" customHeight="1" x14ac:dyDescent="0.35">
      <c r="A614" s="282"/>
    </row>
    <row r="615" spans="1:1" ht="14.25" customHeight="1" x14ac:dyDescent="0.35">
      <c r="A615" s="282"/>
    </row>
    <row r="616" spans="1:1" ht="14.25" customHeight="1" x14ac:dyDescent="0.35">
      <c r="A616" s="282"/>
    </row>
    <row r="617" spans="1:1" ht="14.25" customHeight="1" x14ac:dyDescent="0.35">
      <c r="A617" s="282"/>
    </row>
    <row r="618" spans="1:1" ht="14.25" customHeight="1" x14ac:dyDescent="0.35">
      <c r="A618" s="282"/>
    </row>
    <row r="619" spans="1:1" ht="14.25" customHeight="1" x14ac:dyDescent="0.35">
      <c r="A619" s="282"/>
    </row>
    <row r="620" spans="1:1" ht="14.25" customHeight="1" x14ac:dyDescent="0.35">
      <c r="A620" s="282"/>
    </row>
    <row r="621" spans="1:1" ht="14.25" customHeight="1" x14ac:dyDescent="0.35">
      <c r="A621" s="282"/>
    </row>
    <row r="622" spans="1:1" ht="14.25" customHeight="1" x14ac:dyDescent="0.35">
      <c r="A622" s="282"/>
    </row>
    <row r="623" spans="1:1" ht="14.25" customHeight="1" x14ac:dyDescent="0.35">
      <c r="A623" s="282"/>
    </row>
    <row r="624" spans="1:1" ht="14.25" customHeight="1" x14ac:dyDescent="0.35">
      <c r="A624" s="282"/>
    </row>
    <row r="625" spans="1:1" ht="14.25" customHeight="1" x14ac:dyDescent="0.35">
      <c r="A625" s="282"/>
    </row>
    <row r="626" spans="1:1" ht="14.25" customHeight="1" x14ac:dyDescent="0.35">
      <c r="A626" s="282"/>
    </row>
    <row r="627" spans="1:1" ht="14.25" customHeight="1" x14ac:dyDescent="0.35">
      <c r="A627" s="282"/>
    </row>
    <row r="628" spans="1:1" ht="14.25" customHeight="1" x14ac:dyDescent="0.35">
      <c r="A628" s="282"/>
    </row>
    <row r="629" spans="1:1" ht="14.25" customHeight="1" x14ac:dyDescent="0.35">
      <c r="A629" s="282"/>
    </row>
    <row r="630" spans="1:1" ht="14.25" customHeight="1" x14ac:dyDescent="0.35">
      <c r="A630" s="282"/>
    </row>
    <row r="631" spans="1:1" ht="14.25" customHeight="1" x14ac:dyDescent="0.35">
      <c r="A631" s="282"/>
    </row>
    <row r="632" spans="1:1" ht="14.25" customHeight="1" x14ac:dyDescent="0.35">
      <c r="A632" s="282"/>
    </row>
    <row r="633" spans="1:1" ht="14.25" customHeight="1" x14ac:dyDescent="0.35">
      <c r="A633" s="282"/>
    </row>
    <row r="634" spans="1:1" ht="14.25" customHeight="1" x14ac:dyDescent="0.35">
      <c r="A634" s="282"/>
    </row>
    <row r="635" spans="1:1" ht="14.25" customHeight="1" x14ac:dyDescent="0.35">
      <c r="A635" s="282"/>
    </row>
    <row r="636" spans="1:1" ht="14.25" customHeight="1" x14ac:dyDescent="0.35">
      <c r="A636" s="282"/>
    </row>
    <row r="637" spans="1:1" ht="14.25" customHeight="1" x14ac:dyDescent="0.35">
      <c r="A637" s="282"/>
    </row>
    <row r="638" spans="1:1" ht="14.25" customHeight="1" x14ac:dyDescent="0.35">
      <c r="A638" s="282"/>
    </row>
    <row r="639" spans="1:1" ht="14.25" customHeight="1" x14ac:dyDescent="0.35">
      <c r="A639" s="282"/>
    </row>
    <row r="640" spans="1:1" ht="14.25" customHeight="1" x14ac:dyDescent="0.35">
      <c r="A640" s="282"/>
    </row>
    <row r="641" spans="1:1" ht="14.25" customHeight="1" x14ac:dyDescent="0.35">
      <c r="A641" s="282"/>
    </row>
    <row r="642" spans="1:1" ht="14.25" customHeight="1" x14ac:dyDescent="0.35">
      <c r="A642" s="282"/>
    </row>
    <row r="643" spans="1:1" ht="14.25" customHeight="1" x14ac:dyDescent="0.35">
      <c r="A643" s="282"/>
    </row>
    <row r="644" spans="1:1" ht="14.25" customHeight="1" x14ac:dyDescent="0.35">
      <c r="A644" s="282"/>
    </row>
    <row r="645" spans="1:1" ht="14.25" customHeight="1" x14ac:dyDescent="0.35">
      <c r="A645" s="282"/>
    </row>
    <row r="646" spans="1:1" ht="14.25" customHeight="1" x14ac:dyDescent="0.35">
      <c r="A646" s="282"/>
    </row>
    <row r="647" spans="1:1" ht="14.25" customHeight="1" x14ac:dyDescent="0.35">
      <c r="A647" s="282"/>
    </row>
    <row r="648" spans="1:1" ht="14.25" customHeight="1" x14ac:dyDescent="0.35">
      <c r="A648" s="282"/>
    </row>
    <row r="649" spans="1:1" ht="14.25" customHeight="1" x14ac:dyDescent="0.35">
      <c r="A649" s="282"/>
    </row>
    <row r="650" spans="1:1" ht="14.25" customHeight="1" x14ac:dyDescent="0.35">
      <c r="A650" s="282"/>
    </row>
    <row r="651" spans="1:1" ht="14.25" customHeight="1" x14ac:dyDescent="0.35">
      <c r="A651" s="282"/>
    </row>
    <row r="652" spans="1:1" ht="14.25" customHeight="1" x14ac:dyDescent="0.35">
      <c r="A652" s="282"/>
    </row>
    <row r="653" spans="1:1" ht="14.25" customHeight="1" x14ac:dyDescent="0.35">
      <c r="A653" s="282"/>
    </row>
    <row r="654" spans="1:1" ht="14.25" customHeight="1" x14ac:dyDescent="0.35">
      <c r="A654" s="282"/>
    </row>
    <row r="655" spans="1:1" ht="14.25" customHeight="1" x14ac:dyDescent="0.35">
      <c r="A655" s="282"/>
    </row>
    <row r="656" spans="1:1" ht="14.25" customHeight="1" x14ac:dyDescent="0.35">
      <c r="A656" s="282"/>
    </row>
    <row r="657" spans="1:1" ht="14.25" customHeight="1" x14ac:dyDescent="0.35">
      <c r="A657" s="282"/>
    </row>
    <row r="658" spans="1:1" ht="14.25" customHeight="1" x14ac:dyDescent="0.35">
      <c r="A658" s="282"/>
    </row>
    <row r="659" spans="1:1" ht="14.25" customHeight="1" x14ac:dyDescent="0.35">
      <c r="A659" s="282"/>
    </row>
    <row r="660" spans="1:1" ht="14.25" customHeight="1" x14ac:dyDescent="0.35">
      <c r="A660" s="282"/>
    </row>
    <row r="661" spans="1:1" ht="14.25" customHeight="1" x14ac:dyDescent="0.35">
      <c r="A661" s="282"/>
    </row>
    <row r="662" spans="1:1" ht="14.25" customHeight="1" x14ac:dyDescent="0.35">
      <c r="A662" s="282"/>
    </row>
    <row r="663" spans="1:1" ht="14.25" customHeight="1" x14ac:dyDescent="0.35">
      <c r="A663" s="282"/>
    </row>
    <row r="664" spans="1:1" ht="14.25" customHeight="1" x14ac:dyDescent="0.35">
      <c r="A664" s="282"/>
    </row>
    <row r="665" spans="1:1" ht="14.25" customHeight="1" x14ac:dyDescent="0.35">
      <c r="A665" s="282"/>
    </row>
    <row r="666" spans="1:1" ht="14.25" customHeight="1" x14ac:dyDescent="0.35">
      <c r="A666" s="282"/>
    </row>
    <row r="667" spans="1:1" ht="14.25" customHeight="1" x14ac:dyDescent="0.35">
      <c r="A667" s="282"/>
    </row>
    <row r="668" spans="1:1" ht="14.25" customHeight="1" x14ac:dyDescent="0.35">
      <c r="A668" s="282"/>
    </row>
    <row r="669" spans="1:1" ht="14.25" customHeight="1" x14ac:dyDescent="0.35">
      <c r="A669" s="282"/>
    </row>
    <row r="670" spans="1:1" ht="14.25" customHeight="1" x14ac:dyDescent="0.35">
      <c r="A670" s="282"/>
    </row>
    <row r="671" spans="1:1" ht="14.25" customHeight="1" x14ac:dyDescent="0.35">
      <c r="A671" s="282"/>
    </row>
    <row r="672" spans="1:1" ht="14.25" customHeight="1" x14ac:dyDescent="0.35">
      <c r="A672" s="282"/>
    </row>
    <row r="673" spans="1:1" ht="14.25" customHeight="1" x14ac:dyDescent="0.35">
      <c r="A673" s="282"/>
    </row>
    <row r="674" spans="1:1" ht="14.25" customHeight="1" x14ac:dyDescent="0.35">
      <c r="A674" s="282"/>
    </row>
    <row r="675" spans="1:1" ht="14.25" customHeight="1" x14ac:dyDescent="0.35">
      <c r="A675" s="282"/>
    </row>
    <row r="676" spans="1:1" ht="14.25" customHeight="1" x14ac:dyDescent="0.35">
      <c r="A676" s="282"/>
    </row>
    <row r="677" spans="1:1" ht="14.25" customHeight="1" x14ac:dyDescent="0.35">
      <c r="A677" s="282"/>
    </row>
    <row r="678" spans="1:1" ht="14.25" customHeight="1" x14ac:dyDescent="0.35">
      <c r="A678" s="282"/>
    </row>
    <row r="679" spans="1:1" ht="14.25" customHeight="1" x14ac:dyDescent="0.35">
      <c r="A679" s="282"/>
    </row>
    <row r="680" spans="1:1" ht="14.25" customHeight="1" x14ac:dyDescent="0.35">
      <c r="A680" s="282"/>
    </row>
    <row r="681" spans="1:1" ht="14.25" customHeight="1" x14ac:dyDescent="0.35">
      <c r="A681" s="282"/>
    </row>
    <row r="682" spans="1:1" ht="14.25" customHeight="1" x14ac:dyDescent="0.35">
      <c r="A682" s="282"/>
    </row>
    <row r="683" spans="1:1" ht="14.25" customHeight="1" x14ac:dyDescent="0.35">
      <c r="A683" s="282"/>
    </row>
    <row r="684" spans="1:1" ht="14.25" customHeight="1" x14ac:dyDescent="0.35">
      <c r="A684" s="282"/>
    </row>
    <row r="685" spans="1:1" ht="14.25" customHeight="1" x14ac:dyDescent="0.35">
      <c r="A685" s="282"/>
    </row>
    <row r="686" spans="1:1" ht="14.25" customHeight="1" x14ac:dyDescent="0.35">
      <c r="A686" s="282"/>
    </row>
    <row r="687" spans="1:1" ht="14.25" customHeight="1" x14ac:dyDescent="0.35">
      <c r="A687" s="282"/>
    </row>
    <row r="688" spans="1:1" ht="14.25" customHeight="1" x14ac:dyDescent="0.35">
      <c r="A688" s="282"/>
    </row>
    <row r="689" spans="1:1" ht="14.25" customHeight="1" x14ac:dyDescent="0.35">
      <c r="A689" s="282"/>
    </row>
    <row r="690" spans="1:1" ht="14.25" customHeight="1" x14ac:dyDescent="0.35">
      <c r="A690" s="282"/>
    </row>
    <row r="691" spans="1:1" ht="14.25" customHeight="1" x14ac:dyDescent="0.35">
      <c r="A691" s="282"/>
    </row>
    <row r="692" spans="1:1" ht="14.25" customHeight="1" x14ac:dyDescent="0.35">
      <c r="A692" s="282"/>
    </row>
    <row r="693" spans="1:1" ht="14.25" customHeight="1" x14ac:dyDescent="0.35">
      <c r="A693" s="282"/>
    </row>
    <row r="694" spans="1:1" ht="14.25" customHeight="1" x14ac:dyDescent="0.35">
      <c r="A694" s="282"/>
    </row>
    <row r="695" spans="1:1" ht="14.25" customHeight="1" x14ac:dyDescent="0.35">
      <c r="A695" s="282"/>
    </row>
    <row r="696" spans="1:1" ht="14.25" customHeight="1" x14ac:dyDescent="0.35">
      <c r="A696" s="282"/>
    </row>
    <row r="697" spans="1:1" ht="14.25" customHeight="1" x14ac:dyDescent="0.35">
      <c r="A697" s="282"/>
    </row>
    <row r="698" spans="1:1" ht="14.25" customHeight="1" x14ac:dyDescent="0.35">
      <c r="A698" s="282"/>
    </row>
    <row r="699" spans="1:1" ht="14.25" customHeight="1" x14ac:dyDescent="0.35">
      <c r="A699" s="282"/>
    </row>
    <row r="700" spans="1:1" ht="14.25" customHeight="1" x14ac:dyDescent="0.35">
      <c r="A700" s="282"/>
    </row>
    <row r="701" spans="1:1" ht="14.25" customHeight="1" x14ac:dyDescent="0.35">
      <c r="A701" s="282"/>
    </row>
    <row r="702" spans="1:1" ht="14.25" customHeight="1" x14ac:dyDescent="0.35">
      <c r="A702" s="282"/>
    </row>
    <row r="703" spans="1:1" ht="14.25" customHeight="1" x14ac:dyDescent="0.35">
      <c r="A703" s="282"/>
    </row>
    <row r="704" spans="1:1" ht="14.25" customHeight="1" x14ac:dyDescent="0.35">
      <c r="A704" s="282"/>
    </row>
    <row r="705" spans="1:1" ht="14.25" customHeight="1" x14ac:dyDescent="0.35">
      <c r="A705" s="282"/>
    </row>
    <row r="706" spans="1:1" ht="14.25" customHeight="1" x14ac:dyDescent="0.35">
      <c r="A706" s="282"/>
    </row>
    <row r="707" spans="1:1" ht="14.25" customHeight="1" x14ac:dyDescent="0.35">
      <c r="A707" s="282"/>
    </row>
    <row r="708" spans="1:1" ht="14.25" customHeight="1" x14ac:dyDescent="0.35">
      <c r="A708" s="282"/>
    </row>
    <row r="709" spans="1:1" ht="14.25" customHeight="1" x14ac:dyDescent="0.35">
      <c r="A709" s="282"/>
    </row>
    <row r="710" spans="1:1" ht="14.25" customHeight="1" x14ac:dyDescent="0.35">
      <c r="A710" s="282"/>
    </row>
    <row r="711" spans="1:1" ht="14.25" customHeight="1" x14ac:dyDescent="0.35">
      <c r="A711" s="282"/>
    </row>
    <row r="712" spans="1:1" ht="14.25" customHeight="1" x14ac:dyDescent="0.35">
      <c r="A712" s="282"/>
    </row>
    <row r="713" spans="1:1" ht="14.25" customHeight="1" x14ac:dyDescent="0.35">
      <c r="A713" s="282"/>
    </row>
    <row r="714" spans="1:1" ht="14.25" customHeight="1" x14ac:dyDescent="0.35">
      <c r="A714" s="282"/>
    </row>
    <row r="715" spans="1:1" ht="14.25" customHeight="1" x14ac:dyDescent="0.35">
      <c r="A715" s="282"/>
    </row>
    <row r="716" spans="1:1" ht="14.25" customHeight="1" x14ac:dyDescent="0.35">
      <c r="A716" s="282"/>
    </row>
    <row r="717" spans="1:1" ht="14.25" customHeight="1" x14ac:dyDescent="0.35">
      <c r="A717" s="282"/>
    </row>
    <row r="718" spans="1:1" ht="14.25" customHeight="1" x14ac:dyDescent="0.35">
      <c r="A718" s="282"/>
    </row>
    <row r="719" spans="1:1" ht="14.25" customHeight="1" x14ac:dyDescent="0.35">
      <c r="A719" s="282"/>
    </row>
    <row r="720" spans="1:1" ht="14.25" customHeight="1" x14ac:dyDescent="0.35">
      <c r="A720" s="282"/>
    </row>
    <row r="721" spans="1:1" ht="14.25" customHeight="1" x14ac:dyDescent="0.35">
      <c r="A721" s="282"/>
    </row>
    <row r="722" spans="1:1" ht="14.25" customHeight="1" x14ac:dyDescent="0.35">
      <c r="A722" s="282"/>
    </row>
    <row r="723" spans="1:1" ht="14.25" customHeight="1" x14ac:dyDescent="0.35">
      <c r="A723" s="282"/>
    </row>
    <row r="724" spans="1:1" ht="14.25" customHeight="1" x14ac:dyDescent="0.35">
      <c r="A724" s="282"/>
    </row>
    <row r="725" spans="1:1" ht="14.25" customHeight="1" x14ac:dyDescent="0.35">
      <c r="A725" s="282"/>
    </row>
    <row r="726" spans="1:1" ht="14.25" customHeight="1" x14ac:dyDescent="0.35">
      <c r="A726" s="282"/>
    </row>
    <row r="727" spans="1:1" ht="14.25" customHeight="1" x14ac:dyDescent="0.35">
      <c r="A727" s="282"/>
    </row>
    <row r="728" spans="1:1" ht="14.25" customHeight="1" x14ac:dyDescent="0.35">
      <c r="A728" s="282"/>
    </row>
    <row r="729" spans="1:1" ht="14.25" customHeight="1" x14ac:dyDescent="0.35">
      <c r="A729" s="282"/>
    </row>
    <row r="730" spans="1:1" ht="14.25" customHeight="1" x14ac:dyDescent="0.35">
      <c r="A730" s="282"/>
    </row>
    <row r="731" spans="1:1" ht="14.25" customHeight="1" x14ac:dyDescent="0.35">
      <c r="A731" s="282"/>
    </row>
    <row r="732" spans="1:1" ht="14.25" customHeight="1" x14ac:dyDescent="0.35">
      <c r="A732" s="282"/>
    </row>
    <row r="733" spans="1:1" ht="14.25" customHeight="1" x14ac:dyDescent="0.35">
      <c r="A733" s="282"/>
    </row>
    <row r="734" spans="1:1" ht="14.25" customHeight="1" x14ac:dyDescent="0.35">
      <c r="A734" s="282"/>
    </row>
    <row r="735" spans="1:1" ht="14.25" customHeight="1" x14ac:dyDescent="0.35">
      <c r="A735" s="282"/>
    </row>
    <row r="736" spans="1:1" ht="14.25" customHeight="1" x14ac:dyDescent="0.35">
      <c r="A736" s="282"/>
    </row>
    <row r="737" spans="1:1" ht="14.25" customHeight="1" x14ac:dyDescent="0.35">
      <c r="A737" s="282"/>
    </row>
    <row r="738" spans="1:1" ht="14.25" customHeight="1" x14ac:dyDescent="0.35">
      <c r="A738" s="282"/>
    </row>
    <row r="739" spans="1:1" ht="14.25" customHeight="1" x14ac:dyDescent="0.35">
      <c r="A739" s="282"/>
    </row>
    <row r="740" spans="1:1" ht="14.25" customHeight="1" x14ac:dyDescent="0.35">
      <c r="A740" s="282"/>
    </row>
    <row r="741" spans="1:1" ht="14.25" customHeight="1" x14ac:dyDescent="0.35">
      <c r="A741" s="282"/>
    </row>
    <row r="742" spans="1:1" ht="14.25" customHeight="1" x14ac:dyDescent="0.35">
      <c r="A742" s="282"/>
    </row>
    <row r="743" spans="1:1" ht="14.25" customHeight="1" x14ac:dyDescent="0.35">
      <c r="A743" s="282"/>
    </row>
    <row r="744" spans="1:1" ht="14.25" customHeight="1" x14ac:dyDescent="0.35">
      <c r="A744" s="282"/>
    </row>
    <row r="745" spans="1:1" ht="14.25" customHeight="1" x14ac:dyDescent="0.35">
      <c r="A745" s="282"/>
    </row>
    <row r="746" spans="1:1" ht="14.25" customHeight="1" x14ac:dyDescent="0.35">
      <c r="A746" s="282"/>
    </row>
    <row r="747" spans="1:1" ht="14.25" customHeight="1" x14ac:dyDescent="0.35">
      <c r="A747" s="282"/>
    </row>
    <row r="748" spans="1:1" ht="14.25" customHeight="1" x14ac:dyDescent="0.35">
      <c r="A748" s="282"/>
    </row>
    <row r="749" spans="1:1" ht="14.25" customHeight="1" x14ac:dyDescent="0.35">
      <c r="A749" s="282"/>
    </row>
    <row r="750" spans="1:1" ht="14.25" customHeight="1" x14ac:dyDescent="0.35">
      <c r="A750" s="282"/>
    </row>
    <row r="751" spans="1:1" ht="14.25" customHeight="1" x14ac:dyDescent="0.35">
      <c r="A751" s="282"/>
    </row>
    <row r="752" spans="1:1" ht="14.25" customHeight="1" x14ac:dyDescent="0.35">
      <c r="A752" s="282"/>
    </row>
    <row r="753" spans="1:1" ht="14.25" customHeight="1" x14ac:dyDescent="0.35">
      <c r="A753" s="282"/>
    </row>
    <row r="754" spans="1:1" ht="14.25" customHeight="1" x14ac:dyDescent="0.35">
      <c r="A754" s="282"/>
    </row>
    <row r="755" spans="1:1" ht="14.25" customHeight="1" x14ac:dyDescent="0.35">
      <c r="A755" s="282"/>
    </row>
    <row r="756" spans="1:1" ht="14.25" customHeight="1" x14ac:dyDescent="0.35">
      <c r="A756" s="282"/>
    </row>
    <row r="757" spans="1:1" ht="14.25" customHeight="1" x14ac:dyDescent="0.35">
      <c r="A757" s="282"/>
    </row>
    <row r="758" spans="1:1" ht="14.25" customHeight="1" x14ac:dyDescent="0.35">
      <c r="A758" s="282"/>
    </row>
    <row r="759" spans="1:1" ht="14.25" customHeight="1" x14ac:dyDescent="0.35">
      <c r="A759" s="282"/>
    </row>
    <row r="760" spans="1:1" ht="14.25" customHeight="1" x14ac:dyDescent="0.35">
      <c r="A760" s="282"/>
    </row>
    <row r="761" spans="1:1" ht="14.25" customHeight="1" x14ac:dyDescent="0.35">
      <c r="A761" s="282"/>
    </row>
    <row r="762" spans="1:1" ht="14.25" customHeight="1" x14ac:dyDescent="0.35">
      <c r="A762" s="282"/>
    </row>
    <row r="763" spans="1:1" ht="14.25" customHeight="1" x14ac:dyDescent="0.35">
      <c r="A763" s="282"/>
    </row>
    <row r="764" spans="1:1" ht="14.25" customHeight="1" x14ac:dyDescent="0.35">
      <c r="A764" s="282"/>
    </row>
    <row r="765" spans="1:1" ht="14.25" customHeight="1" x14ac:dyDescent="0.35">
      <c r="A765" s="282"/>
    </row>
    <row r="766" spans="1:1" ht="14.25" customHeight="1" x14ac:dyDescent="0.35">
      <c r="A766" s="282"/>
    </row>
    <row r="767" spans="1:1" ht="14.25" customHeight="1" x14ac:dyDescent="0.35">
      <c r="A767" s="282"/>
    </row>
    <row r="768" spans="1:1" ht="14.25" customHeight="1" x14ac:dyDescent="0.35">
      <c r="A768" s="282"/>
    </row>
    <row r="769" spans="1:1" ht="14.25" customHeight="1" x14ac:dyDescent="0.35">
      <c r="A769" s="282"/>
    </row>
    <row r="770" spans="1:1" ht="14.25" customHeight="1" x14ac:dyDescent="0.35">
      <c r="A770" s="282"/>
    </row>
    <row r="771" spans="1:1" ht="14.25" customHeight="1" x14ac:dyDescent="0.35">
      <c r="A771" s="282"/>
    </row>
    <row r="772" spans="1:1" ht="14.25" customHeight="1" x14ac:dyDescent="0.35">
      <c r="A772" s="282"/>
    </row>
    <row r="773" spans="1:1" ht="14.25" customHeight="1" x14ac:dyDescent="0.35">
      <c r="A773" s="282"/>
    </row>
    <row r="774" spans="1:1" ht="14.25" customHeight="1" x14ac:dyDescent="0.35">
      <c r="A774" s="282"/>
    </row>
    <row r="775" spans="1:1" ht="14.25" customHeight="1" x14ac:dyDescent="0.35">
      <c r="A775" s="282"/>
    </row>
    <row r="776" spans="1:1" ht="14.25" customHeight="1" x14ac:dyDescent="0.35">
      <c r="A776" s="282"/>
    </row>
    <row r="777" spans="1:1" ht="14.25" customHeight="1" x14ac:dyDescent="0.35">
      <c r="A777" s="282"/>
    </row>
    <row r="778" spans="1:1" ht="14.25" customHeight="1" x14ac:dyDescent="0.35">
      <c r="A778" s="282"/>
    </row>
    <row r="779" spans="1:1" ht="14.25" customHeight="1" x14ac:dyDescent="0.35">
      <c r="A779" s="282"/>
    </row>
    <row r="780" spans="1:1" ht="14.25" customHeight="1" x14ac:dyDescent="0.35">
      <c r="A780" s="282"/>
    </row>
    <row r="781" spans="1:1" ht="14.25" customHeight="1" x14ac:dyDescent="0.35">
      <c r="A781" s="282"/>
    </row>
    <row r="782" spans="1:1" ht="14.25" customHeight="1" x14ac:dyDescent="0.35">
      <c r="A782" s="282"/>
    </row>
    <row r="783" spans="1:1" ht="14.25" customHeight="1" x14ac:dyDescent="0.35">
      <c r="A783" s="282"/>
    </row>
    <row r="784" spans="1:1" ht="14.25" customHeight="1" x14ac:dyDescent="0.35">
      <c r="A784" s="282"/>
    </row>
    <row r="785" spans="1:1" ht="14.25" customHeight="1" x14ac:dyDescent="0.35">
      <c r="A785" s="282"/>
    </row>
    <row r="786" spans="1:1" ht="14.25" customHeight="1" x14ac:dyDescent="0.35">
      <c r="A786" s="282"/>
    </row>
    <row r="787" spans="1:1" ht="14.25" customHeight="1" x14ac:dyDescent="0.35">
      <c r="A787" s="282"/>
    </row>
    <row r="788" spans="1:1" ht="14.25" customHeight="1" x14ac:dyDescent="0.35">
      <c r="A788" s="282"/>
    </row>
    <row r="789" spans="1:1" ht="14.25" customHeight="1" x14ac:dyDescent="0.35">
      <c r="A789" s="282"/>
    </row>
    <row r="790" spans="1:1" ht="14.25" customHeight="1" x14ac:dyDescent="0.35">
      <c r="A790" s="282"/>
    </row>
    <row r="791" spans="1:1" ht="14.25" customHeight="1" x14ac:dyDescent="0.35">
      <c r="A791" s="282"/>
    </row>
    <row r="792" spans="1:1" ht="14.25" customHeight="1" x14ac:dyDescent="0.35">
      <c r="A792" s="282"/>
    </row>
    <row r="793" spans="1:1" ht="14.25" customHeight="1" x14ac:dyDescent="0.35">
      <c r="A793" s="282"/>
    </row>
    <row r="794" spans="1:1" ht="14.25" customHeight="1" x14ac:dyDescent="0.35">
      <c r="A794" s="282"/>
    </row>
    <row r="795" spans="1:1" ht="14.25" customHeight="1" x14ac:dyDescent="0.35">
      <c r="A795" s="282"/>
    </row>
    <row r="796" spans="1:1" ht="14.25" customHeight="1" x14ac:dyDescent="0.35">
      <c r="A796" s="282"/>
    </row>
    <row r="797" spans="1:1" ht="14.25" customHeight="1" x14ac:dyDescent="0.35">
      <c r="A797" s="282"/>
    </row>
    <row r="798" spans="1:1" ht="14.25" customHeight="1" x14ac:dyDescent="0.35">
      <c r="A798" s="282"/>
    </row>
    <row r="799" spans="1:1" ht="14.25" customHeight="1" x14ac:dyDescent="0.35">
      <c r="A799" s="282"/>
    </row>
    <row r="800" spans="1:1" ht="14.25" customHeight="1" x14ac:dyDescent="0.35">
      <c r="A800" s="282"/>
    </row>
    <row r="801" spans="1:1" ht="14.25" customHeight="1" x14ac:dyDescent="0.35">
      <c r="A801" s="282"/>
    </row>
    <row r="802" spans="1:1" ht="14.25" customHeight="1" x14ac:dyDescent="0.35">
      <c r="A802" s="282"/>
    </row>
    <row r="803" spans="1:1" ht="14.25" customHeight="1" x14ac:dyDescent="0.35">
      <c r="A803" s="282"/>
    </row>
    <row r="804" spans="1:1" ht="14.25" customHeight="1" x14ac:dyDescent="0.35">
      <c r="A804" s="282"/>
    </row>
    <row r="805" spans="1:1" ht="14.25" customHeight="1" x14ac:dyDescent="0.35">
      <c r="A805" s="282"/>
    </row>
    <row r="806" spans="1:1" ht="14.25" customHeight="1" x14ac:dyDescent="0.35">
      <c r="A806" s="282"/>
    </row>
    <row r="807" spans="1:1" ht="14.25" customHeight="1" x14ac:dyDescent="0.35">
      <c r="A807" s="282"/>
    </row>
    <row r="808" spans="1:1" ht="14.25" customHeight="1" x14ac:dyDescent="0.35">
      <c r="A808" s="282"/>
    </row>
    <row r="809" spans="1:1" ht="14.25" customHeight="1" x14ac:dyDescent="0.35">
      <c r="A809" s="282"/>
    </row>
    <row r="810" spans="1:1" ht="14.25" customHeight="1" x14ac:dyDescent="0.35">
      <c r="A810" s="282"/>
    </row>
    <row r="811" spans="1:1" ht="14.25" customHeight="1" x14ac:dyDescent="0.35">
      <c r="A811" s="282"/>
    </row>
    <row r="812" spans="1:1" ht="14.25" customHeight="1" x14ac:dyDescent="0.35">
      <c r="A812" s="282"/>
    </row>
    <row r="813" spans="1:1" ht="14.25" customHeight="1" x14ac:dyDescent="0.35">
      <c r="A813" s="282"/>
    </row>
    <row r="814" spans="1:1" ht="14.25" customHeight="1" x14ac:dyDescent="0.35">
      <c r="A814" s="282"/>
    </row>
    <row r="815" spans="1:1" ht="14.25" customHeight="1" x14ac:dyDescent="0.35">
      <c r="A815" s="282"/>
    </row>
    <row r="816" spans="1:1" ht="14.25" customHeight="1" x14ac:dyDescent="0.35">
      <c r="A816" s="282"/>
    </row>
    <row r="817" spans="1:1" ht="14.25" customHeight="1" x14ac:dyDescent="0.35">
      <c r="A817" s="282"/>
    </row>
    <row r="818" spans="1:1" ht="14.25" customHeight="1" x14ac:dyDescent="0.35">
      <c r="A818" s="282"/>
    </row>
    <row r="819" spans="1:1" ht="14.25" customHeight="1" x14ac:dyDescent="0.35">
      <c r="A819" s="282"/>
    </row>
    <row r="820" spans="1:1" ht="14.25" customHeight="1" x14ac:dyDescent="0.35">
      <c r="A820" s="282"/>
    </row>
    <row r="821" spans="1:1" ht="14.25" customHeight="1" x14ac:dyDescent="0.35">
      <c r="A821" s="282"/>
    </row>
    <row r="822" spans="1:1" ht="14.25" customHeight="1" x14ac:dyDescent="0.35">
      <c r="A822" s="282"/>
    </row>
    <row r="823" spans="1:1" ht="14.25" customHeight="1" x14ac:dyDescent="0.35">
      <c r="A823" s="282"/>
    </row>
    <row r="824" spans="1:1" ht="14.25" customHeight="1" x14ac:dyDescent="0.35">
      <c r="A824" s="282"/>
    </row>
    <row r="825" spans="1:1" ht="14.25" customHeight="1" x14ac:dyDescent="0.35">
      <c r="A825" s="282"/>
    </row>
    <row r="826" spans="1:1" ht="14.25" customHeight="1" x14ac:dyDescent="0.35">
      <c r="A826" s="282"/>
    </row>
    <row r="827" spans="1:1" ht="14.25" customHeight="1" x14ac:dyDescent="0.35">
      <c r="A827" s="282"/>
    </row>
    <row r="828" spans="1:1" ht="14.25" customHeight="1" x14ac:dyDescent="0.35">
      <c r="A828" s="282"/>
    </row>
    <row r="829" spans="1:1" ht="14.25" customHeight="1" x14ac:dyDescent="0.35">
      <c r="A829" s="282"/>
    </row>
    <row r="830" spans="1:1" ht="14.25" customHeight="1" x14ac:dyDescent="0.35">
      <c r="A830" s="282"/>
    </row>
    <row r="831" spans="1:1" ht="14.25" customHeight="1" x14ac:dyDescent="0.35">
      <c r="A831" s="282"/>
    </row>
    <row r="832" spans="1:1" ht="14.25" customHeight="1" x14ac:dyDescent="0.35">
      <c r="A832" s="282"/>
    </row>
    <row r="833" spans="1:1" ht="14.25" customHeight="1" x14ac:dyDescent="0.35">
      <c r="A833" s="282"/>
    </row>
    <row r="834" spans="1:1" ht="14.25" customHeight="1" x14ac:dyDescent="0.35">
      <c r="A834" s="282"/>
    </row>
    <row r="835" spans="1:1" ht="14.25" customHeight="1" x14ac:dyDescent="0.35">
      <c r="A835" s="282"/>
    </row>
    <row r="836" spans="1:1" ht="14.25" customHeight="1" x14ac:dyDescent="0.35">
      <c r="A836" s="282"/>
    </row>
    <row r="837" spans="1:1" ht="14.25" customHeight="1" x14ac:dyDescent="0.35">
      <c r="A837" s="282"/>
    </row>
    <row r="838" spans="1:1" ht="14.25" customHeight="1" x14ac:dyDescent="0.35">
      <c r="A838" s="282"/>
    </row>
    <row r="839" spans="1:1" ht="14.25" customHeight="1" x14ac:dyDescent="0.35">
      <c r="A839" s="282"/>
    </row>
    <row r="840" spans="1:1" ht="14.25" customHeight="1" x14ac:dyDescent="0.35">
      <c r="A840" s="282"/>
    </row>
    <row r="841" spans="1:1" ht="14.25" customHeight="1" x14ac:dyDescent="0.35">
      <c r="A841" s="282"/>
    </row>
    <row r="842" spans="1:1" ht="14.25" customHeight="1" x14ac:dyDescent="0.35">
      <c r="A842" s="282"/>
    </row>
    <row r="843" spans="1:1" ht="14.25" customHeight="1" x14ac:dyDescent="0.35">
      <c r="A843" s="282"/>
    </row>
    <row r="844" spans="1:1" ht="14.25" customHeight="1" x14ac:dyDescent="0.35">
      <c r="A844" s="282"/>
    </row>
    <row r="845" spans="1:1" ht="14.25" customHeight="1" x14ac:dyDescent="0.35">
      <c r="A845" s="282"/>
    </row>
    <row r="846" spans="1:1" ht="14.25" customHeight="1" x14ac:dyDescent="0.35">
      <c r="A846" s="282"/>
    </row>
    <row r="847" spans="1:1" ht="14.25" customHeight="1" x14ac:dyDescent="0.35">
      <c r="A847" s="282"/>
    </row>
    <row r="848" spans="1:1" ht="14.25" customHeight="1" x14ac:dyDescent="0.35">
      <c r="A848" s="282"/>
    </row>
    <row r="849" spans="1:1" ht="14.25" customHeight="1" x14ac:dyDescent="0.35">
      <c r="A849" s="282"/>
    </row>
    <row r="850" spans="1:1" ht="14.25" customHeight="1" x14ac:dyDescent="0.35">
      <c r="A850" s="282"/>
    </row>
    <row r="851" spans="1:1" ht="14.25" customHeight="1" x14ac:dyDescent="0.35">
      <c r="A851" s="282"/>
    </row>
    <row r="852" spans="1:1" ht="14.25" customHeight="1" x14ac:dyDescent="0.35">
      <c r="A852" s="282"/>
    </row>
    <row r="853" spans="1:1" ht="14.25" customHeight="1" x14ac:dyDescent="0.35">
      <c r="A853" s="282"/>
    </row>
    <row r="854" spans="1:1" ht="14.25" customHeight="1" x14ac:dyDescent="0.35">
      <c r="A854" s="282"/>
    </row>
    <row r="855" spans="1:1" ht="14.25" customHeight="1" x14ac:dyDescent="0.35">
      <c r="A855" s="282"/>
    </row>
    <row r="856" spans="1:1" ht="14.25" customHeight="1" x14ac:dyDescent="0.35">
      <c r="A856" s="282"/>
    </row>
    <row r="857" spans="1:1" ht="14.25" customHeight="1" x14ac:dyDescent="0.35">
      <c r="A857" s="282"/>
    </row>
    <row r="858" spans="1:1" ht="14.25" customHeight="1" x14ac:dyDescent="0.35">
      <c r="A858" s="282"/>
    </row>
    <row r="859" spans="1:1" ht="14.25" customHeight="1" x14ac:dyDescent="0.35">
      <c r="A859" s="282"/>
    </row>
    <row r="860" spans="1:1" ht="14.25" customHeight="1" x14ac:dyDescent="0.35">
      <c r="A860" s="282"/>
    </row>
    <row r="861" spans="1:1" ht="14.25" customHeight="1" x14ac:dyDescent="0.35">
      <c r="A861" s="282"/>
    </row>
    <row r="862" spans="1:1" ht="14.25" customHeight="1" x14ac:dyDescent="0.35">
      <c r="A862" s="282"/>
    </row>
    <row r="863" spans="1:1" ht="14.25" customHeight="1" x14ac:dyDescent="0.35">
      <c r="A863" s="282"/>
    </row>
    <row r="864" spans="1:1" ht="14.25" customHeight="1" x14ac:dyDescent="0.35">
      <c r="A864" s="282"/>
    </row>
    <row r="865" spans="1:1" ht="14.25" customHeight="1" x14ac:dyDescent="0.35">
      <c r="A865" s="282"/>
    </row>
    <row r="866" spans="1:1" ht="14.25" customHeight="1" x14ac:dyDescent="0.35">
      <c r="A866" s="282"/>
    </row>
    <row r="867" spans="1:1" ht="14.25" customHeight="1" x14ac:dyDescent="0.35">
      <c r="A867" s="282"/>
    </row>
    <row r="868" spans="1:1" ht="14.25" customHeight="1" x14ac:dyDescent="0.35">
      <c r="A868" s="282"/>
    </row>
    <row r="869" spans="1:1" ht="14.25" customHeight="1" x14ac:dyDescent="0.35">
      <c r="A869" s="282"/>
    </row>
    <row r="870" spans="1:1" ht="14.25" customHeight="1" x14ac:dyDescent="0.35">
      <c r="A870" s="282"/>
    </row>
    <row r="871" spans="1:1" ht="14.25" customHeight="1" x14ac:dyDescent="0.35">
      <c r="A871" s="282"/>
    </row>
    <row r="872" spans="1:1" ht="14.25" customHeight="1" x14ac:dyDescent="0.35">
      <c r="A872" s="282"/>
    </row>
    <row r="873" spans="1:1" ht="14.25" customHeight="1" x14ac:dyDescent="0.35">
      <c r="A873" s="282"/>
    </row>
    <row r="874" spans="1:1" ht="14.25" customHeight="1" x14ac:dyDescent="0.35">
      <c r="A874" s="282"/>
    </row>
    <row r="875" spans="1:1" ht="14.25" customHeight="1" x14ac:dyDescent="0.35">
      <c r="A875" s="282"/>
    </row>
    <row r="876" spans="1:1" ht="14.25" customHeight="1" x14ac:dyDescent="0.35">
      <c r="A876" s="282"/>
    </row>
    <row r="877" spans="1:1" ht="14.25" customHeight="1" x14ac:dyDescent="0.35">
      <c r="A877" s="282"/>
    </row>
    <row r="878" spans="1:1" ht="14.25" customHeight="1" x14ac:dyDescent="0.35">
      <c r="A878" s="282"/>
    </row>
    <row r="879" spans="1:1" ht="14.25" customHeight="1" x14ac:dyDescent="0.35">
      <c r="A879" s="282"/>
    </row>
    <row r="880" spans="1:1" ht="14.25" customHeight="1" x14ac:dyDescent="0.35">
      <c r="A880" s="282"/>
    </row>
    <row r="881" spans="1:1" ht="14.25" customHeight="1" x14ac:dyDescent="0.35">
      <c r="A881" s="282"/>
    </row>
    <row r="882" spans="1:1" ht="14.25" customHeight="1" x14ac:dyDescent="0.35">
      <c r="A882" s="282"/>
    </row>
    <row r="883" spans="1:1" ht="14.25" customHeight="1" x14ac:dyDescent="0.35">
      <c r="A883" s="282"/>
    </row>
    <row r="884" spans="1:1" ht="14.25" customHeight="1" x14ac:dyDescent="0.35">
      <c r="A884" s="282"/>
    </row>
    <row r="885" spans="1:1" ht="14.25" customHeight="1" x14ac:dyDescent="0.35">
      <c r="A885" s="282"/>
    </row>
    <row r="886" spans="1:1" ht="14.25" customHeight="1" x14ac:dyDescent="0.35">
      <c r="A886" s="282"/>
    </row>
    <row r="887" spans="1:1" ht="14.25" customHeight="1" x14ac:dyDescent="0.35">
      <c r="A887" s="282"/>
    </row>
    <row r="888" spans="1:1" ht="14.25" customHeight="1" x14ac:dyDescent="0.35">
      <c r="A888" s="282"/>
    </row>
    <row r="889" spans="1:1" ht="14.25" customHeight="1" x14ac:dyDescent="0.35">
      <c r="A889" s="282"/>
    </row>
    <row r="890" spans="1:1" ht="14.25" customHeight="1" x14ac:dyDescent="0.35">
      <c r="A890" s="282"/>
    </row>
    <row r="891" spans="1:1" ht="14.25" customHeight="1" x14ac:dyDescent="0.35">
      <c r="A891" s="282"/>
    </row>
    <row r="892" spans="1:1" ht="14.25" customHeight="1" x14ac:dyDescent="0.35">
      <c r="A892" s="282"/>
    </row>
    <row r="893" spans="1:1" ht="14.25" customHeight="1" x14ac:dyDescent="0.35">
      <c r="A893" s="282"/>
    </row>
    <row r="894" spans="1:1" ht="14.25" customHeight="1" x14ac:dyDescent="0.35">
      <c r="A894" s="282"/>
    </row>
    <row r="895" spans="1:1" ht="14.25" customHeight="1" x14ac:dyDescent="0.35">
      <c r="A895" s="282"/>
    </row>
    <row r="896" spans="1:1" ht="14.25" customHeight="1" x14ac:dyDescent="0.35">
      <c r="A896" s="282"/>
    </row>
    <row r="897" spans="1:1" ht="14.25" customHeight="1" x14ac:dyDescent="0.35">
      <c r="A897" s="282"/>
    </row>
    <row r="898" spans="1:1" ht="14.25" customHeight="1" x14ac:dyDescent="0.35">
      <c r="A898" s="282"/>
    </row>
    <row r="899" spans="1:1" ht="14.25" customHeight="1" x14ac:dyDescent="0.35">
      <c r="A899" s="282"/>
    </row>
    <row r="900" spans="1:1" ht="14.25" customHeight="1" x14ac:dyDescent="0.35">
      <c r="A900" s="282"/>
    </row>
    <row r="901" spans="1:1" ht="14.25" customHeight="1" x14ac:dyDescent="0.35">
      <c r="A901" s="282"/>
    </row>
    <row r="902" spans="1:1" ht="14.25" customHeight="1" x14ac:dyDescent="0.35">
      <c r="A902" s="282"/>
    </row>
    <row r="903" spans="1:1" ht="14.25" customHeight="1" x14ac:dyDescent="0.35">
      <c r="A903" s="282"/>
    </row>
    <row r="904" spans="1:1" ht="14.25" customHeight="1" x14ac:dyDescent="0.35">
      <c r="A904" s="282"/>
    </row>
    <row r="905" spans="1:1" ht="14.25" customHeight="1" x14ac:dyDescent="0.35">
      <c r="A905" s="282"/>
    </row>
    <row r="906" spans="1:1" ht="14.25" customHeight="1" x14ac:dyDescent="0.35">
      <c r="A906" s="282"/>
    </row>
    <row r="907" spans="1:1" ht="14.25" customHeight="1" x14ac:dyDescent="0.35">
      <c r="A907" s="282"/>
    </row>
    <row r="908" spans="1:1" ht="14.25" customHeight="1" x14ac:dyDescent="0.35">
      <c r="A908" s="282"/>
    </row>
    <row r="909" spans="1:1" ht="14.25" customHeight="1" x14ac:dyDescent="0.35">
      <c r="A909" s="282"/>
    </row>
    <row r="910" spans="1:1" ht="14.25" customHeight="1" x14ac:dyDescent="0.35">
      <c r="A910" s="282"/>
    </row>
    <row r="911" spans="1:1" ht="14.25" customHeight="1" x14ac:dyDescent="0.35">
      <c r="A911" s="282"/>
    </row>
    <row r="912" spans="1:1" ht="14.25" customHeight="1" x14ac:dyDescent="0.35">
      <c r="A912" s="282"/>
    </row>
    <row r="913" spans="1:1" ht="14.25" customHeight="1" x14ac:dyDescent="0.35">
      <c r="A913" s="282"/>
    </row>
    <row r="914" spans="1:1" ht="14.25" customHeight="1" x14ac:dyDescent="0.35">
      <c r="A914" s="282"/>
    </row>
    <row r="915" spans="1:1" ht="14.25" customHeight="1" x14ac:dyDescent="0.35">
      <c r="A915" s="282"/>
    </row>
    <row r="916" spans="1:1" ht="14.25" customHeight="1" x14ac:dyDescent="0.35">
      <c r="A916" s="282"/>
    </row>
    <row r="917" spans="1:1" ht="14.25" customHeight="1" x14ac:dyDescent="0.35">
      <c r="A917" s="282"/>
    </row>
    <row r="918" spans="1:1" ht="14.25" customHeight="1" x14ac:dyDescent="0.35">
      <c r="A918" s="282"/>
    </row>
    <row r="919" spans="1:1" ht="14.25" customHeight="1" x14ac:dyDescent="0.35">
      <c r="A919" s="282"/>
    </row>
    <row r="920" spans="1:1" ht="14.25" customHeight="1" x14ac:dyDescent="0.35">
      <c r="A920" s="282"/>
    </row>
    <row r="921" spans="1:1" ht="14.25" customHeight="1" x14ac:dyDescent="0.35">
      <c r="A921" s="282"/>
    </row>
    <row r="922" spans="1:1" ht="14.25" customHeight="1" x14ac:dyDescent="0.35">
      <c r="A922" s="282"/>
    </row>
    <row r="923" spans="1:1" ht="14.25" customHeight="1" x14ac:dyDescent="0.35">
      <c r="A923" s="282"/>
    </row>
    <row r="924" spans="1:1" ht="14.25" customHeight="1" x14ac:dyDescent="0.35">
      <c r="A924" s="282"/>
    </row>
    <row r="925" spans="1:1" ht="14.25" customHeight="1" x14ac:dyDescent="0.35">
      <c r="A925" s="282"/>
    </row>
    <row r="926" spans="1:1" ht="14.25" customHeight="1" x14ac:dyDescent="0.35">
      <c r="A926" s="282"/>
    </row>
    <row r="927" spans="1:1" ht="14.25" customHeight="1" x14ac:dyDescent="0.35">
      <c r="A927" s="282"/>
    </row>
    <row r="928" spans="1:1" ht="14.25" customHeight="1" x14ac:dyDescent="0.35">
      <c r="A928" s="282"/>
    </row>
    <row r="929" spans="1:1" ht="14.25" customHeight="1" x14ac:dyDescent="0.35">
      <c r="A929" s="282"/>
    </row>
    <row r="930" spans="1:1" ht="14.25" customHeight="1" x14ac:dyDescent="0.35">
      <c r="A930" s="282"/>
    </row>
    <row r="931" spans="1:1" ht="14.25" customHeight="1" x14ac:dyDescent="0.35">
      <c r="A931" s="282"/>
    </row>
    <row r="932" spans="1:1" ht="14.25" customHeight="1" x14ac:dyDescent="0.35">
      <c r="A932" s="282"/>
    </row>
    <row r="933" spans="1:1" ht="14.25" customHeight="1" x14ac:dyDescent="0.35">
      <c r="A933" s="282"/>
    </row>
    <row r="934" spans="1:1" ht="14.25" customHeight="1" x14ac:dyDescent="0.35">
      <c r="A934" s="282"/>
    </row>
    <row r="935" spans="1:1" ht="14.25" customHeight="1" x14ac:dyDescent="0.35">
      <c r="A935" s="282"/>
    </row>
    <row r="936" spans="1:1" ht="14.25" customHeight="1" x14ac:dyDescent="0.35">
      <c r="A936" s="282"/>
    </row>
    <row r="937" spans="1:1" ht="14.25" customHeight="1" x14ac:dyDescent="0.35">
      <c r="A937" s="282"/>
    </row>
    <row r="938" spans="1:1" ht="14.25" customHeight="1" x14ac:dyDescent="0.35">
      <c r="A938" s="282"/>
    </row>
    <row r="939" spans="1:1" ht="14.25" customHeight="1" x14ac:dyDescent="0.35">
      <c r="A939" s="282"/>
    </row>
    <row r="940" spans="1:1" ht="14.25" customHeight="1" x14ac:dyDescent="0.35">
      <c r="A940" s="282"/>
    </row>
    <row r="941" spans="1:1" ht="14.25" customHeight="1" x14ac:dyDescent="0.35">
      <c r="A941" s="282"/>
    </row>
    <row r="942" spans="1:1" ht="14.25" customHeight="1" x14ac:dyDescent="0.35">
      <c r="A942" s="282"/>
    </row>
    <row r="943" spans="1:1" ht="14.25" customHeight="1" x14ac:dyDescent="0.35">
      <c r="A943" s="282"/>
    </row>
    <row r="944" spans="1:1" ht="14.25" customHeight="1" x14ac:dyDescent="0.35">
      <c r="A944" s="282"/>
    </row>
    <row r="945" spans="1:1" ht="14.25" customHeight="1" x14ac:dyDescent="0.35">
      <c r="A945" s="282"/>
    </row>
    <row r="946" spans="1:1" ht="14.25" customHeight="1" x14ac:dyDescent="0.35">
      <c r="A946" s="282"/>
    </row>
    <row r="947" spans="1:1" ht="14.25" customHeight="1" x14ac:dyDescent="0.35">
      <c r="A947" s="282"/>
    </row>
    <row r="948" spans="1:1" ht="14.25" customHeight="1" x14ac:dyDescent="0.35">
      <c r="A948" s="282"/>
    </row>
    <row r="949" spans="1:1" ht="14.25" customHeight="1" x14ac:dyDescent="0.35">
      <c r="A949" s="282"/>
    </row>
    <row r="950" spans="1:1" ht="14.25" customHeight="1" x14ac:dyDescent="0.35">
      <c r="A950" s="282"/>
    </row>
    <row r="951" spans="1:1" ht="14.25" customHeight="1" x14ac:dyDescent="0.35">
      <c r="A951" s="282"/>
    </row>
    <row r="952" spans="1:1" ht="14.25" customHeight="1" x14ac:dyDescent="0.35">
      <c r="A952" s="282"/>
    </row>
    <row r="953" spans="1:1" ht="14.25" customHeight="1" x14ac:dyDescent="0.35">
      <c r="A953" s="282"/>
    </row>
    <row r="954" spans="1:1" ht="14.25" customHeight="1" x14ac:dyDescent="0.35">
      <c r="A954" s="282"/>
    </row>
    <row r="955" spans="1:1" ht="14.25" customHeight="1" x14ac:dyDescent="0.35">
      <c r="A955" s="282"/>
    </row>
    <row r="956" spans="1:1" ht="14.25" customHeight="1" x14ac:dyDescent="0.35">
      <c r="A956" s="282"/>
    </row>
    <row r="957" spans="1:1" ht="14.25" customHeight="1" x14ac:dyDescent="0.35">
      <c r="A957" s="282"/>
    </row>
    <row r="958" spans="1:1" ht="14.25" customHeight="1" x14ac:dyDescent="0.35">
      <c r="A958" s="282"/>
    </row>
    <row r="959" spans="1:1" ht="14.25" customHeight="1" x14ac:dyDescent="0.35">
      <c r="A959" s="282"/>
    </row>
    <row r="960" spans="1:1" ht="14.25" customHeight="1" x14ac:dyDescent="0.35">
      <c r="A960" s="282"/>
    </row>
    <row r="961" spans="1:1" ht="14.25" customHeight="1" x14ac:dyDescent="0.35">
      <c r="A961" s="282"/>
    </row>
    <row r="962" spans="1:1" ht="14.25" customHeight="1" x14ac:dyDescent="0.35">
      <c r="A962" s="282"/>
    </row>
    <row r="963" spans="1:1" ht="14.25" customHeight="1" x14ac:dyDescent="0.35">
      <c r="A963" s="282"/>
    </row>
    <row r="964" spans="1:1" ht="14.25" customHeight="1" x14ac:dyDescent="0.35">
      <c r="A964" s="282"/>
    </row>
    <row r="965" spans="1:1" ht="14.25" customHeight="1" x14ac:dyDescent="0.35">
      <c r="A965" s="282"/>
    </row>
    <row r="966" spans="1:1" ht="14.25" customHeight="1" x14ac:dyDescent="0.35">
      <c r="A966" s="282"/>
    </row>
    <row r="967" spans="1:1" ht="14.25" customHeight="1" x14ac:dyDescent="0.35">
      <c r="A967" s="282"/>
    </row>
    <row r="968" spans="1:1" ht="14.25" customHeight="1" x14ac:dyDescent="0.35">
      <c r="A968" s="282"/>
    </row>
    <row r="969" spans="1:1" ht="14.25" customHeight="1" x14ac:dyDescent="0.35">
      <c r="A969" s="282"/>
    </row>
    <row r="970" spans="1:1" ht="14.25" customHeight="1" x14ac:dyDescent="0.35">
      <c r="A970" s="282"/>
    </row>
    <row r="971" spans="1:1" ht="14.25" customHeight="1" x14ac:dyDescent="0.35">
      <c r="A971" s="282"/>
    </row>
    <row r="972" spans="1:1" ht="14.25" customHeight="1" x14ac:dyDescent="0.35">
      <c r="A972" s="282"/>
    </row>
    <row r="973" spans="1:1" ht="14.25" customHeight="1" x14ac:dyDescent="0.35">
      <c r="A973" s="282"/>
    </row>
    <row r="974" spans="1:1" ht="14.25" customHeight="1" x14ac:dyDescent="0.35">
      <c r="A974" s="282"/>
    </row>
    <row r="975" spans="1:1" ht="14.25" customHeight="1" x14ac:dyDescent="0.35">
      <c r="A975" s="282"/>
    </row>
    <row r="976" spans="1:1" ht="14.25" customHeight="1" x14ac:dyDescent="0.35">
      <c r="A976" s="282"/>
    </row>
    <row r="977" spans="1:1" ht="14.25" customHeight="1" x14ac:dyDescent="0.35">
      <c r="A977" s="282"/>
    </row>
    <row r="978" spans="1:1" ht="14.25" customHeight="1" x14ac:dyDescent="0.35">
      <c r="A978" s="282"/>
    </row>
    <row r="979" spans="1:1" ht="14.25" customHeight="1" x14ac:dyDescent="0.35">
      <c r="A979" s="282"/>
    </row>
    <row r="980" spans="1:1" ht="14.25" customHeight="1" x14ac:dyDescent="0.35">
      <c r="A980" s="282"/>
    </row>
    <row r="981" spans="1:1" ht="14.25" customHeight="1" x14ac:dyDescent="0.35">
      <c r="A981" s="282"/>
    </row>
    <row r="982" spans="1:1" ht="14.25" customHeight="1" x14ac:dyDescent="0.35">
      <c r="A982" s="282"/>
    </row>
    <row r="983" spans="1:1" ht="14.25" customHeight="1" x14ac:dyDescent="0.35">
      <c r="A983" s="282"/>
    </row>
    <row r="984" spans="1:1" ht="14.25" customHeight="1" x14ac:dyDescent="0.35">
      <c r="A984" s="282"/>
    </row>
    <row r="985" spans="1:1" ht="14.25" customHeight="1" x14ac:dyDescent="0.35">
      <c r="A985" s="282"/>
    </row>
    <row r="986" spans="1:1" ht="14.25" customHeight="1" x14ac:dyDescent="0.35">
      <c r="A986" s="282"/>
    </row>
    <row r="987" spans="1:1" ht="14.25" customHeight="1" x14ac:dyDescent="0.35">
      <c r="A987" s="282"/>
    </row>
    <row r="988" spans="1:1" ht="14.25" customHeight="1" x14ac:dyDescent="0.35">
      <c r="A988" s="282"/>
    </row>
    <row r="989" spans="1:1" ht="14.25" customHeight="1" x14ac:dyDescent="0.35">
      <c r="A989" s="282"/>
    </row>
    <row r="990" spans="1:1" ht="14.25" customHeight="1" x14ac:dyDescent="0.35">
      <c r="A990" s="282"/>
    </row>
    <row r="991" spans="1:1" ht="14.25" customHeight="1" x14ac:dyDescent="0.35">
      <c r="A991" s="282"/>
    </row>
    <row r="992" spans="1:1" ht="14.25" customHeight="1" x14ac:dyDescent="0.35">
      <c r="A992" s="282"/>
    </row>
    <row r="993" spans="1:1" ht="14.25" customHeight="1" x14ac:dyDescent="0.35">
      <c r="A993" s="282"/>
    </row>
    <row r="994" spans="1:1" ht="14.25" customHeight="1" x14ac:dyDescent="0.35">
      <c r="A994" s="282"/>
    </row>
    <row r="995" spans="1:1" ht="14.25" customHeight="1" x14ac:dyDescent="0.35">
      <c r="A995" s="282"/>
    </row>
    <row r="996" spans="1:1" ht="14.25" customHeight="1" x14ac:dyDescent="0.35">
      <c r="A996" s="282"/>
    </row>
    <row r="997" spans="1:1" ht="14.25" customHeight="1" x14ac:dyDescent="0.35">
      <c r="A997" s="282"/>
    </row>
    <row r="998" spans="1:1" ht="14.25" customHeight="1" x14ac:dyDescent="0.35">
      <c r="A998" s="282"/>
    </row>
    <row r="999" spans="1:1" ht="14.25" customHeight="1" x14ac:dyDescent="0.35">
      <c r="A999" s="282"/>
    </row>
    <row r="1000" spans="1:1" ht="14.25" customHeight="1" x14ac:dyDescent="0.35">
      <c r="A1000" s="282"/>
    </row>
  </sheetData>
  <mergeCells count="3">
    <mergeCell ref="C5:C6"/>
    <mergeCell ref="D5:D6"/>
    <mergeCell ref="A6:A27"/>
  </mergeCells>
  <conditionalFormatting sqref="D8:D19">
    <cfRule type="expression" dxfId="8" priority="1">
      <formula>#REF!="Lumpsum"</formula>
    </cfRule>
    <cfRule type="expression" dxfId="7" priority="2">
      <formula>#REF!="Per Unit"</formula>
    </cfRule>
  </conditionalFormatting>
  <pageMargins left="0.7" right="0.7" top="0.75" bottom="0.75" header="0" footer="0"/>
  <pageSetup orientation="landscape"/>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AE2D5"/>
  </sheetPr>
  <dimension ref="A1:Z1000"/>
  <sheetViews>
    <sheetView showGridLines="0" workbookViewId="0"/>
  </sheetViews>
  <sheetFormatPr defaultColWidth="12.6328125" defaultRowHeight="15" customHeight="1" x14ac:dyDescent="0.35"/>
  <cols>
    <col min="1" max="1" width="25.6328125" customWidth="1"/>
    <col min="2" max="2" width="8.6328125" customWidth="1"/>
    <col min="3" max="3" width="56.6328125" customWidth="1"/>
    <col min="4" max="8" width="13.36328125" customWidth="1"/>
    <col min="9" max="26" width="8.90625" customWidth="1"/>
  </cols>
  <sheetData>
    <row r="1" spans="1:26" ht="48.75" customHeight="1" x14ac:dyDescent="0.35">
      <c r="A1" s="282"/>
      <c r="B1" s="283"/>
      <c r="C1" s="284" t="s">
        <v>357</v>
      </c>
      <c r="D1" s="283"/>
      <c r="E1" s="283"/>
      <c r="F1" s="283"/>
      <c r="G1" s="283"/>
      <c r="H1" s="283"/>
      <c r="I1" s="283"/>
      <c r="J1" s="283"/>
      <c r="K1" s="283"/>
      <c r="L1" s="283"/>
      <c r="M1" s="283"/>
      <c r="N1" s="283"/>
      <c r="O1" s="283"/>
      <c r="P1" s="283"/>
      <c r="Q1" s="283"/>
      <c r="R1" s="283"/>
      <c r="S1" s="283"/>
      <c r="T1" s="283"/>
      <c r="U1" s="283"/>
      <c r="V1" s="283"/>
      <c r="W1" s="283"/>
      <c r="X1" s="283"/>
      <c r="Y1" s="283"/>
      <c r="Z1" s="283"/>
    </row>
    <row r="2" spans="1:26" ht="14.25" customHeight="1" x14ac:dyDescent="0.35">
      <c r="A2" s="282"/>
    </row>
    <row r="3" spans="1:26" ht="14.25" customHeight="1" x14ac:dyDescent="0.35">
      <c r="A3" s="282"/>
    </row>
    <row r="4" spans="1:26" ht="14.25" customHeight="1" x14ac:dyDescent="0.35">
      <c r="A4" s="286"/>
    </row>
    <row r="5" spans="1:26" ht="14.25" customHeight="1" x14ac:dyDescent="0.35">
      <c r="A5" s="286" t="s">
        <v>51</v>
      </c>
      <c r="C5" s="420" t="s">
        <v>358</v>
      </c>
      <c r="D5" s="422">
        <f>D20</f>
        <v>0</v>
      </c>
    </row>
    <row r="6" spans="1:26" ht="15" customHeight="1" x14ac:dyDescent="0.35">
      <c r="A6" s="418" t="s">
        <v>359</v>
      </c>
      <c r="C6" s="362"/>
      <c r="D6" s="362"/>
    </row>
    <row r="7" spans="1:26" ht="15" customHeight="1" x14ac:dyDescent="0.35">
      <c r="A7" s="361"/>
      <c r="C7" s="288" t="s">
        <v>105</v>
      </c>
      <c r="D7" s="312" t="s">
        <v>104</v>
      </c>
    </row>
    <row r="8" spans="1:26" ht="14.25" customHeight="1" x14ac:dyDescent="0.35">
      <c r="A8" s="361"/>
      <c r="C8" s="10" t="s">
        <v>360</v>
      </c>
      <c r="D8" s="313"/>
    </row>
    <row r="9" spans="1:26" ht="14.25" customHeight="1" x14ac:dyDescent="0.35">
      <c r="A9" s="361"/>
      <c r="C9" s="10" t="s">
        <v>361</v>
      </c>
      <c r="D9" s="313"/>
    </row>
    <row r="10" spans="1:26" ht="14.25" customHeight="1" x14ac:dyDescent="0.35">
      <c r="A10" s="361"/>
      <c r="C10" s="10" t="s">
        <v>362</v>
      </c>
      <c r="D10" s="313"/>
    </row>
    <row r="11" spans="1:26" ht="14.25" customHeight="1" x14ac:dyDescent="0.35">
      <c r="A11" s="361"/>
      <c r="C11" s="10" t="s">
        <v>363</v>
      </c>
      <c r="D11" s="313"/>
    </row>
    <row r="12" spans="1:26" ht="14.25" customHeight="1" x14ac:dyDescent="0.35">
      <c r="A12" s="361"/>
      <c r="C12" s="10" t="s">
        <v>364</v>
      </c>
      <c r="D12" s="313"/>
    </row>
    <row r="13" spans="1:26" ht="14.25" customHeight="1" x14ac:dyDescent="0.35">
      <c r="A13" s="361"/>
      <c r="C13" s="10" t="s">
        <v>301</v>
      </c>
      <c r="D13" s="313"/>
    </row>
    <row r="14" spans="1:26" ht="14.25" customHeight="1" x14ac:dyDescent="0.35">
      <c r="A14" s="361"/>
      <c r="C14" s="10" t="s">
        <v>316</v>
      </c>
      <c r="D14" s="313"/>
    </row>
    <row r="15" spans="1:26" ht="14.25" customHeight="1" x14ac:dyDescent="0.35">
      <c r="A15" s="361"/>
      <c r="C15" s="269" t="s">
        <v>365</v>
      </c>
      <c r="D15" s="313"/>
    </row>
    <row r="16" spans="1:26" ht="14.25" customHeight="1" x14ac:dyDescent="0.35">
      <c r="A16" s="361"/>
      <c r="C16" s="269" t="s">
        <v>351</v>
      </c>
      <c r="D16" s="313"/>
    </row>
    <row r="17" spans="1:26" ht="14.25" customHeight="1" x14ac:dyDescent="0.35">
      <c r="A17" s="361"/>
      <c r="C17" s="269" t="s">
        <v>352</v>
      </c>
      <c r="D17" s="313"/>
    </row>
    <row r="18" spans="1:26" ht="14.25" customHeight="1" x14ac:dyDescent="0.35">
      <c r="A18" s="361"/>
      <c r="C18" s="269" t="s">
        <v>353</v>
      </c>
      <c r="D18" s="313"/>
    </row>
    <row r="19" spans="1:26" ht="14.25" customHeight="1" x14ac:dyDescent="0.35">
      <c r="A19" s="361"/>
      <c r="C19" s="269" t="s">
        <v>354</v>
      </c>
      <c r="D19" s="313"/>
    </row>
    <row r="20" spans="1:26" ht="14.25" customHeight="1" x14ac:dyDescent="0.35">
      <c r="A20" s="361"/>
      <c r="C20" s="276" t="s">
        <v>126</v>
      </c>
      <c r="D20" s="306">
        <f>SUM(D8:D19)</f>
        <v>0</v>
      </c>
    </row>
    <row r="21" spans="1:26" ht="14.25" customHeight="1" x14ac:dyDescent="0.35">
      <c r="A21" s="361"/>
    </row>
    <row r="22" spans="1:26" ht="7.5" customHeight="1" x14ac:dyDescent="0.35">
      <c r="A22" s="361"/>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row>
    <row r="23" spans="1:26" ht="14.25" customHeight="1" x14ac:dyDescent="0.35">
      <c r="A23" s="361"/>
    </row>
    <row r="24" spans="1:26" ht="14.25" customHeight="1" x14ac:dyDescent="0.35">
      <c r="A24" s="361"/>
      <c r="C24" s="307" t="s">
        <v>355</v>
      </c>
      <c r="D24" s="308"/>
    </row>
    <row r="25" spans="1:26" ht="14.25" customHeight="1" x14ac:dyDescent="0.35">
      <c r="A25" s="361"/>
      <c r="C25" s="62"/>
      <c r="D25" s="86"/>
    </row>
    <row r="26" spans="1:26" ht="14.25" customHeight="1" x14ac:dyDescent="0.35">
      <c r="A26" s="361"/>
      <c r="C26" s="296" t="s">
        <v>366</v>
      </c>
      <c r="D26" s="297"/>
      <c r="E26" s="297"/>
      <c r="F26" s="297"/>
      <c r="G26" s="297"/>
      <c r="H26" s="297"/>
    </row>
    <row r="27" spans="1:26" ht="14.25" customHeight="1" x14ac:dyDescent="0.35">
      <c r="A27" s="362"/>
      <c r="C27" s="117"/>
      <c r="D27" s="298">
        <f>IF('Set Up Your Model'!$Q$36="","Year 1",'Set Up Your Model'!$Q$36)</f>
        <v>2025</v>
      </c>
      <c r="E27" s="298">
        <f>IF('Set Up Your Model'!$R$36="","Year 2",'Set Up Your Model'!$R$36)</f>
        <v>2026</v>
      </c>
      <c r="F27" s="298">
        <f>IF('Set Up Your Model'!$S$36="","Year 3",'Set Up Your Model'!$S$36)</f>
        <v>2027</v>
      </c>
      <c r="G27" s="298">
        <f>IF('Set Up Your Model'!$T$36="","Year 4",'Set Up Your Model'!$T$36)</f>
        <v>2028</v>
      </c>
      <c r="H27" s="299">
        <f>IF('Set Up Your Model'!$U$36="","Year 5",'Set Up Your Model'!$U$36)</f>
        <v>2029</v>
      </c>
    </row>
    <row r="28" spans="1:26" ht="14.25" customHeight="1" x14ac:dyDescent="0.35">
      <c r="A28" s="282"/>
      <c r="C28" s="309" t="s">
        <v>366</v>
      </c>
      <c r="D28" s="310">
        <f>D20</f>
        <v>0</v>
      </c>
      <c r="E28" s="310">
        <f t="shared" ref="E28:H28" si="0">D28*(1+$D$24)</f>
        <v>0</v>
      </c>
      <c r="F28" s="310">
        <f t="shared" si="0"/>
        <v>0</v>
      </c>
      <c r="G28" s="310">
        <f t="shared" si="0"/>
        <v>0</v>
      </c>
      <c r="H28" s="311">
        <f t="shared" si="0"/>
        <v>0</v>
      </c>
    </row>
    <row r="29" spans="1:26" ht="14.25" customHeight="1" x14ac:dyDescent="0.35">
      <c r="A29" s="282"/>
    </row>
    <row r="30" spans="1:26" ht="14.25" customHeight="1" x14ac:dyDescent="0.35">
      <c r="A30" s="282"/>
    </row>
    <row r="31" spans="1:26" ht="14.25" customHeight="1" x14ac:dyDescent="0.35">
      <c r="A31" s="282"/>
    </row>
    <row r="32" spans="1:26" ht="14.25" customHeight="1" x14ac:dyDescent="0.35">
      <c r="A32" s="282"/>
    </row>
    <row r="33" spans="1:1" ht="14.25" customHeight="1" x14ac:dyDescent="0.35">
      <c r="A33" s="282"/>
    </row>
    <row r="34" spans="1:1" ht="14.25" customHeight="1" x14ac:dyDescent="0.35">
      <c r="A34" s="282"/>
    </row>
    <row r="35" spans="1:1" ht="14.25" customHeight="1" x14ac:dyDescent="0.35">
      <c r="A35" s="282"/>
    </row>
    <row r="36" spans="1:1" ht="14.25" customHeight="1" x14ac:dyDescent="0.35">
      <c r="A36" s="282"/>
    </row>
    <row r="37" spans="1:1" ht="14.25" customHeight="1" x14ac:dyDescent="0.35">
      <c r="A37" s="282"/>
    </row>
    <row r="38" spans="1:1" ht="14.25" customHeight="1" x14ac:dyDescent="0.35">
      <c r="A38" s="282"/>
    </row>
    <row r="39" spans="1:1" ht="14.25" customHeight="1" x14ac:dyDescent="0.35">
      <c r="A39" s="282"/>
    </row>
    <row r="40" spans="1:1" ht="14.25" customHeight="1" x14ac:dyDescent="0.35">
      <c r="A40" s="282"/>
    </row>
    <row r="41" spans="1:1" ht="14.25" customHeight="1" x14ac:dyDescent="0.35">
      <c r="A41" s="282"/>
    </row>
    <row r="42" spans="1:1" ht="14.25" customHeight="1" x14ac:dyDescent="0.35">
      <c r="A42" s="282"/>
    </row>
    <row r="43" spans="1:1" ht="14.25" customHeight="1" x14ac:dyDescent="0.35">
      <c r="A43" s="282"/>
    </row>
    <row r="44" spans="1:1" ht="14.25" customHeight="1" x14ac:dyDescent="0.35">
      <c r="A44" s="282"/>
    </row>
    <row r="45" spans="1:1" ht="14.25" customHeight="1" x14ac:dyDescent="0.35">
      <c r="A45" s="282"/>
    </row>
    <row r="46" spans="1:1" ht="14.25" customHeight="1" x14ac:dyDescent="0.35">
      <c r="A46" s="282"/>
    </row>
    <row r="47" spans="1:1" ht="14.25" customHeight="1" x14ac:dyDescent="0.35">
      <c r="A47" s="282"/>
    </row>
    <row r="48" spans="1:1" ht="14.25" customHeight="1" x14ac:dyDescent="0.35">
      <c r="A48" s="282"/>
    </row>
    <row r="49" spans="1:1" ht="14.25" customHeight="1" x14ac:dyDescent="0.35">
      <c r="A49" s="282"/>
    </row>
    <row r="50" spans="1:1" ht="14.25" customHeight="1" x14ac:dyDescent="0.35">
      <c r="A50" s="282"/>
    </row>
    <row r="51" spans="1:1" ht="14.25" customHeight="1" x14ac:dyDescent="0.35">
      <c r="A51" s="282"/>
    </row>
    <row r="52" spans="1:1" ht="14.25" customHeight="1" x14ac:dyDescent="0.35">
      <c r="A52" s="282"/>
    </row>
    <row r="53" spans="1:1" ht="14.25" customHeight="1" x14ac:dyDescent="0.35">
      <c r="A53" s="282"/>
    </row>
    <row r="54" spans="1:1" ht="14.25" customHeight="1" x14ac:dyDescent="0.35">
      <c r="A54" s="282"/>
    </row>
    <row r="55" spans="1:1" ht="14.25" customHeight="1" x14ac:dyDescent="0.35">
      <c r="A55" s="282"/>
    </row>
    <row r="56" spans="1:1" ht="14.25" customHeight="1" x14ac:dyDescent="0.35">
      <c r="A56" s="282"/>
    </row>
    <row r="57" spans="1:1" ht="14.25" customHeight="1" x14ac:dyDescent="0.35">
      <c r="A57" s="282"/>
    </row>
    <row r="58" spans="1:1" ht="14.25" customHeight="1" x14ac:dyDescent="0.35">
      <c r="A58" s="282"/>
    </row>
    <row r="59" spans="1:1" ht="14.25" customHeight="1" x14ac:dyDescent="0.35">
      <c r="A59" s="282"/>
    </row>
    <row r="60" spans="1:1" ht="14.25" customHeight="1" x14ac:dyDescent="0.35">
      <c r="A60" s="282"/>
    </row>
    <row r="61" spans="1:1" ht="14.25" customHeight="1" x14ac:dyDescent="0.35">
      <c r="A61" s="282"/>
    </row>
    <row r="62" spans="1:1" ht="14.25" customHeight="1" x14ac:dyDescent="0.35">
      <c r="A62" s="282"/>
    </row>
    <row r="63" spans="1:1" ht="14.25" customHeight="1" x14ac:dyDescent="0.35">
      <c r="A63" s="282"/>
    </row>
    <row r="64" spans="1:1" ht="14.25" customHeight="1" x14ac:dyDescent="0.35">
      <c r="A64" s="282"/>
    </row>
    <row r="65" spans="1:1" ht="14.25" customHeight="1" x14ac:dyDescent="0.35">
      <c r="A65" s="282"/>
    </row>
    <row r="66" spans="1:1" ht="14.25" customHeight="1" x14ac:dyDescent="0.35">
      <c r="A66" s="282"/>
    </row>
    <row r="67" spans="1:1" ht="14.25" customHeight="1" x14ac:dyDescent="0.35">
      <c r="A67" s="282"/>
    </row>
    <row r="68" spans="1:1" ht="14.25" customHeight="1" x14ac:dyDescent="0.35">
      <c r="A68" s="282"/>
    </row>
    <row r="69" spans="1:1" ht="14.25" customHeight="1" x14ac:dyDescent="0.35">
      <c r="A69" s="282"/>
    </row>
    <row r="70" spans="1:1" ht="14.25" customHeight="1" x14ac:dyDescent="0.35">
      <c r="A70" s="282"/>
    </row>
    <row r="71" spans="1:1" ht="14.25" customHeight="1" x14ac:dyDescent="0.35">
      <c r="A71" s="282"/>
    </row>
    <row r="72" spans="1:1" ht="14.25" customHeight="1" x14ac:dyDescent="0.35">
      <c r="A72" s="282"/>
    </row>
    <row r="73" spans="1:1" ht="14.25" customHeight="1" x14ac:dyDescent="0.35">
      <c r="A73" s="282"/>
    </row>
    <row r="74" spans="1:1" ht="14.25" customHeight="1" x14ac:dyDescent="0.35">
      <c r="A74" s="282"/>
    </row>
    <row r="75" spans="1:1" ht="14.25" customHeight="1" x14ac:dyDescent="0.35">
      <c r="A75" s="282"/>
    </row>
    <row r="76" spans="1:1" ht="14.25" customHeight="1" x14ac:dyDescent="0.35">
      <c r="A76" s="282"/>
    </row>
    <row r="77" spans="1:1" ht="14.25" customHeight="1" x14ac:dyDescent="0.35">
      <c r="A77" s="282"/>
    </row>
    <row r="78" spans="1:1" ht="14.25" customHeight="1" x14ac:dyDescent="0.35">
      <c r="A78" s="282"/>
    </row>
    <row r="79" spans="1:1" ht="14.25" customHeight="1" x14ac:dyDescent="0.35">
      <c r="A79" s="282"/>
    </row>
    <row r="80" spans="1:1" ht="14.25" customHeight="1" x14ac:dyDescent="0.35">
      <c r="A80" s="282"/>
    </row>
    <row r="81" spans="1:1" ht="14.25" customHeight="1" x14ac:dyDescent="0.35">
      <c r="A81" s="282"/>
    </row>
    <row r="82" spans="1:1" ht="14.25" customHeight="1" x14ac:dyDescent="0.35">
      <c r="A82" s="282"/>
    </row>
    <row r="83" spans="1:1" ht="14.25" customHeight="1" x14ac:dyDescent="0.35">
      <c r="A83" s="282"/>
    </row>
    <row r="84" spans="1:1" ht="14.25" customHeight="1" x14ac:dyDescent="0.35">
      <c r="A84" s="282"/>
    </row>
    <row r="85" spans="1:1" ht="14.25" customHeight="1" x14ac:dyDescent="0.35">
      <c r="A85" s="282"/>
    </row>
    <row r="86" spans="1:1" ht="14.25" customHeight="1" x14ac:dyDescent="0.35">
      <c r="A86" s="282"/>
    </row>
    <row r="87" spans="1:1" ht="14.25" customHeight="1" x14ac:dyDescent="0.35">
      <c r="A87" s="282"/>
    </row>
    <row r="88" spans="1:1" ht="14.25" customHeight="1" x14ac:dyDescent="0.35">
      <c r="A88" s="282"/>
    </row>
    <row r="89" spans="1:1" ht="14.25" customHeight="1" x14ac:dyDescent="0.35">
      <c r="A89" s="282"/>
    </row>
    <row r="90" spans="1:1" ht="14.25" customHeight="1" x14ac:dyDescent="0.35">
      <c r="A90" s="282"/>
    </row>
    <row r="91" spans="1:1" ht="14.25" customHeight="1" x14ac:dyDescent="0.35">
      <c r="A91" s="282"/>
    </row>
    <row r="92" spans="1:1" ht="14.25" customHeight="1" x14ac:dyDescent="0.35">
      <c r="A92" s="282"/>
    </row>
    <row r="93" spans="1:1" ht="14.25" customHeight="1" x14ac:dyDescent="0.35">
      <c r="A93" s="282"/>
    </row>
    <row r="94" spans="1:1" ht="14.25" customHeight="1" x14ac:dyDescent="0.35">
      <c r="A94" s="282"/>
    </row>
    <row r="95" spans="1:1" ht="14.25" customHeight="1" x14ac:dyDescent="0.35">
      <c r="A95" s="282"/>
    </row>
    <row r="96" spans="1:1" ht="14.25" customHeight="1" x14ac:dyDescent="0.35">
      <c r="A96" s="282"/>
    </row>
    <row r="97" spans="1:1" ht="14.25" customHeight="1" x14ac:dyDescent="0.35">
      <c r="A97" s="282"/>
    </row>
    <row r="98" spans="1:1" ht="14.25" customHeight="1" x14ac:dyDescent="0.35">
      <c r="A98" s="282"/>
    </row>
    <row r="99" spans="1:1" ht="14.25" customHeight="1" x14ac:dyDescent="0.35">
      <c r="A99" s="282"/>
    </row>
    <row r="100" spans="1:1" ht="14.25" customHeight="1" x14ac:dyDescent="0.35">
      <c r="A100" s="282"/>
    </row>
    <row r="101" spans="1:1" ht="14.25" customHeight="1" x14ac:dyDescent="0.35">
      <c r="A101" s="282"/>
    </row>
    <row r="102" spans="1:1" ht="14.25" customHeight="1" x14ac:dyDescent="0.35">
      <c r="A102" s="282"/>
    </row>
    <row r="103" spans="1:1" ht="14.25" customHeight="1" x14ac:dyDescent="0.35">
      <c r="A103" s="282"/>
    </row>
    <row r="104" spans="1:1" ht="14.25" customHeight="1" x14ac:dyDescent="0.35">
      <c r="A104" s="282"/>
    </row>
    <row r="105" spans="1:1" ht="14.25" customHeight="1" x14ac:dyDescent="0.35">
      <c r="A105" s="282"/>
    </row>
    <row r="106" spans="1:1" ht="14.25" customHeight="1" x14ac:dyDescent="0.35">
      <c r="A106" s="282"/>
    </row>
    <row r="107" spans="1:1" ht="14.25" customHeight="1" x14ac:dyDescent="0.35">
      <c r="A107" s="282"/>
    </row>
    <row r="108" spans="1:1" ht="14.25" customHeight="1" x14ac:dyDescent="0.35">
      <c r="A108" s="282"/>
    </row>
    <row r="109" spans="1:1" ht="14.25" customHeight="1" x14ac:dyDescent="0.35">
      <c r="A109" s="282"/>
    </row>
    <row r="110" spans="1:1" ht="14.25" customHeight="1" x14ac:dyDescent="0.35">
      <c r="A110" s="282"/>
    </row>
    <row r="111" spans="1:1" ht="14.25" customHeight="1" x14ac:dyDescent="0.35">
      <c r="A111" s="282"/>
    </row>
    <row r="112" spans="1:1" ht="14.25" customHeight="1" x14ac:dyDescent="0.35">
      <c r="A112" s="282"/>
    </row>
    <row r="113" spans="1:1" ht="14.25" customHeight="1" x14ac:dyDescent="0.35">
      <c r="A113" s="282"/>
    </row>
    <row r="114" spans="1:1" ht="14.25" customHeight="1" x14ac:dyDescent="0.35">
      <c r="A114" s="282"/>
    </row>
    <row r="115" spans="1:1" ht="14.25" customHeight="1" x14ac:dyDescent="0.35">
      <c r="A115" s="282"/>
    </row>
    <row r="116" spans="1:1" ht="14.25" customHeight="1" x14ac:dyDescent="0.35">
      <c r="A116" s="282"/>
    </row>
    <row r="117" spans="1:1" ht="14.25" customHeight="1" x14ac:dyDescent="0.35">
      <c r="A117" s="282"/>
    </row>
    <row r="118" spans="1:1" ht="14.25" customHeight="1" x14ac:dyDescent="0.35">
      <c r="A118" s="282"/>
    </row>
    <row r="119" spans="1:1" ht="14.25" customHeight="1" x14ac:dyDescent="0.35">
      <c r="A119" s="282"/>
    </row>
    <row r="120" spans="1:1" ht="14.25" customHeight="1" x14ac:dyDescent="0.35">
      <c r="A120" s="282"/>
    </row>
    <row r="121" spans="1:1" ht="14.25" customHeight="1" x14ac:dyDescent="0.35">
      <c r="A121" s="282"/>
    </row>
    <row r="122" spans="1:1" ht="14.25" customHeight="1" x14ac:dyDescent="0.35">
      <c r="A122" s="282"/>
    </row>
    <row r="123" spans="1:1" ht="14.25" customHeight="1" x14ac:dyDescent="0.35">
      <c r="A123" s="282"/>
    </row>
    <row r="124" spans="1:1" ht="14.25" customHeight="1" x14ac:dyDescent="0.35">
      <c r="A124" s="282"/>
    </row>
    <row r="125" spans="1:1" ht="14.25" customHeight="1" x14ac:dyDescent="0.35">
      <c r="A125" s="282"/>
    </row>
    <row r="126" spans="1:1" ht="14.25" customHeight="1" x14ac:dyDescent="0.35">
      <c r="A126" s="282"/>
    </row>
    <row r="127" spans="1:1" ht="14.25" customHeight="1" x14ac:dyDescent="0.35">
      <c r="A127" s="282"/>
    </row>
    <row r="128" spans="1:1" ht="14.25" customHeight="1" x14ac:dyDescent="0.35">
      <c r="A128" s="282"/>
    </row>
    <row r="129" spans="1:1" ht="14.25" customHeight="1" x14ac:dyDescent="0.35">
      <c r="A129" s="282"/>
    </row>
    <row r="130" spans="1:1" ht="14.25" customHeight="1" x14ac:dyDescent="0.35">
      <c r="A130" s="282"/>
    </row>
    <row r="131" spans="1:1" ht="14.25" customHeight="1" x14ac:dyDescent="0.35">
      <c r="A131" s="282"/>
    </row>
    <row r="132" spans="1:1" ht="14.25" customHeight="1" x14ac:dyDescent="0.35">
      <c r="A132" s="282"/>
    </row>
    <row r="133" spans="1:1" ht="14.25" customHeight="1" x14ac:dyDescent="0.35">
      <c r="A133" s="282"/>
    </row>
    <row r="134" spans="1:1" ht="14.25" customHeight="1" x14ac:dyDescent="0.35">
      <c r="A134" s="282"/>
    </row>
    <row r="135" spans="1:1" ht="14.25" customHeight="1" x14ac:dyDescent="0.35">
      <c r="A135" s="282"/>
    </row>
    <row r="136" spans="1:1" ht="14.25" customHeight="1" x14ac:dyDescent="0.35">
      <c r="A136" s="282"/>
    </row>
    <row r="137" spans="1:1" ht="14.25" customHeight="1" x14ac:dyDescent="0.35">
      <c r="A137" s="282"/>
    </row>
    <row r="138" spans="1:1" ht="14.25" customHeight="1" x14ac:dyDescent="0.35">
      <c r="A138" s="282"/>
    </row>
    <row r="139" spans="1:1" ht="14.25" customHeight="1" x14ac:dyDescent="0.35">
      <c r="A139" s="282"/>
    </row>
    <row r="140" spans="1:1" ht="14.25" customHeight="1" x14ac:dyDescent="0.35">
      <c r="A140" s="282"/>
    </row>
    <row r="141" spans="1:1" ht="14.25" customHeight="1" x14ac:dyDescent="0.35">
      <c r="A141" s="282"/>
    </row>
    <row r="142" spans="1:1" ht="14.25" customHeight="1" x14ac:dyDescent="0.35">
      <c r="A142" s="282"/>
    </row>
    <row r="143" spans="1:1" ht="14.25" customHeight="1" x14ac:dyDescent="0.35">
      <c r="A143" s="282"/>
    </row>
    <row r="144" spans="1:1" ht="14.25" customHeight="1" x14ac:dyDescent="0.35">
      <c r="A144" s="282"/>
    </row>
    <row r="145" spans="1:1" ht="14.25" customHeight="1" x14ac:dyDescent="0.35">
      <c r="A145" s="282"/>
    </row>
    <row r="146" spans="1:1" ht="14.25" customHeight="1" x14ac:dyDescent="0.35">
      <c r="A146" s="282"/>
    </row>
    <row r="147" spans="1:1" ht="14.25" customHeight="1" x14ac:dyDescent="0.35">
      <c r="A147" s="282"/>
    </row>
    <row r="148" spans="1:1" ht="14.25" customHeight="1" x14ac:dyDescent="0.35">
      <c r="A148" s="282"/>
    </row>
    <row r="149" spans="1:1" ht="14.25" customHeight="1" x14ac:dyDescent="0.35">
      <c r="A149" s="282"/>
    </row>
    <row r="150" spans="1:1" ht="14.25" customHeight="1" x14ac:dyDescent="0.35">
      <c r="A150" s="282"/>
    </row>
    <row r="151" spans="1:1" ht="14.25" customHeight="1" x14ac:dyDescent="0.35">
      <c r="A151" s="282"/>
    </row>
    <row r="152" spans="1:1" ht="14.25" customHeight="1" x14ac:dyDescent="0.35">
      <c r="A152" s="282"/>
    </row>
    <row r="153" spans="1:1" ht="14.25" customHeight="1" x14ac:dyDescent="0.35">
      <c r="A153" s="282"/>
    </row>
    <row r="154" spans="1:1" ht="14.25" customHeight="1" x14ac:dyDescent="0.35">
      <c r="A154" s="282"/>
    </row>
    <row r="155" spans="1:1" ht="14.25" customHeight="1" x14ac:dyDescent="0.35">
      <c r="A155" s="282"/>
    </row>
    <row r="156" spans="1:1" ht="14.25" customHeight="1" x14ac:dyDescent="0.35">
      <c r="A156" s="282"/>
    </row>
    <row r="157" spans="1:1" ht="14.25" customHeight="1" x14ac:dyDescent="0.35">
      <c r="A157" s="282"/>
    </row>
    <row r="158" spans="1:1" ht="14.25" customHeight="1" x14ac:dyDescent="0.35">
      <c r="A158" s="282"/>
    </row>
    <row r="159" spans="1:1" ht="14.25" customHeight="1" x14ac:dyDescent="0.35">
      <c r="A159" s="282"/>
    </row>
    <row r="160" spans="1:1" ht="14.25" customHeight="1" x14ac:dyDescent="0.35">
      <c r="A160" s="282"/>
    </row>
    <row r="161" spans="1:1" ht="14.25" customHeight="1" x14ac:dyDescent="0.35">
      <c r="A161" s="282"/>
    </row>
    <row r="162" spans="1:1" ht="14.25" customHeight="1" x14ac:dyDescent="0.35">
      <c r="A162" s="282"/>
    </row>
    <row r="163" spans="1:1" ht="14.25" customHeight="1" x14ac:dyDescent="0.35">
      <c r="A163" s="282"/>
    </row>
    <row r="164" spans="1:1" ht="14.25" customHeight="1" x14ac:dyDescent="0.35">
      <c r="A164" s="282"/>
    </row>
    <row r="165" spans="1:1" ht="14.25" customHeight="1" x14ac:dyDescent="0.35">
      <c r="A165" s="282"/>
    </row>
    <row r="166" spans="1:1" ht="14.25" customHeight="1" x14ac:dyDescent="0.35">
      <c r="A166" s="282"/>
    </row>
    <row r="167" spans="1:1" ht="14.25" customHeight="1" x14ac:dyDescent="0.35">
      <c r="A167" s="282"/>
    </row>
    <row r="168" spans="1:1" ht="14.25" customHeight="1" x14ac:dyDescent="0.35">
      <c r="A168" s="282"/>
    </row>
    <row r="169" spans="1:1" ht="14.25" customHeight="1" x14ac:dyDescent="0.35">
      <c r="A169" s="282"/>
    </row>
    <row r="170" spans="1:1" ht="14.25" customHeight="1" x14ac:dyDescent="0.35">
      <c r="A170" s="282"/>
    </row>
    <row r="171" spans="1:1" ht="14.25" customHeight="1" x14ac:dyDescent="0.35">
      <c r="A171" s="282"/>
    </row>
    <row r="172" spans="1:1" ht="14.25" customHeight="1" x14ac:dyDescent="0.35">
      <c r="A172" s="282"/>
    </row>
    <row r="173" spans="1:1" ht="14.25" customHeight="1" x14ac:dyDescent="0.35">
      <c r="A173" s="282"/>
    </row>
    <row r="174" spans="1:1" ht="14.25" customHeight="1" x14ac:dyDescent="0.35">
      <c r="A174" s="282"/>
    </row>
    <row r="175" spans="1:1" ht="14.25" customHeight="1" x14ac:dyDescent="0.35">
      <c r="A175" s="282"/>
    </row>
    <row r="176" spans="1:1" ht="14.25" customHeight="1" x14ac:dyDescent="0.35">
      <c r="A176" s="282"/>
    </row>
    <row r="177" spans="1:1" ht="14.25" customHeight="1" x14ac:dyDescent="0.35">
      <c r="A177" s="282"/>
    </row>
    <row r="178" spans="1:1" ht="14.25" customHeight="1" x14ac:dyDescent="0.35">
      <c r="A178" s="282"/>
    </row>
    <row r="179" spans="1:1" ht="14.25" customHeight="1" x14ac:dyDescent="0.35">
      <c r="A179" s="282"/>
    </row>
    <row r="180" spans="1:1" ht="14.25" customHeight="1" x14ac:dyDescent="0.35">
      <c r="A180" s="282"/>
    </row>
    <row r="181" spans="1:1" ht="14.25" customHeight="1" x14ac:dyDescent="0.35">
      <c r="A181" s="282"/>
    </row>
    <row r="182" spans="1:1" ht="14.25" customHeight="1" x14ac:dyDescent="0.35">
      <c r="A182" s="282"/>
    </row>
    <row r="183" spans="1:1" ht="14.25" customHeight="1" x14ac:dyDescent="0.35">
      <c r="A183" s="282"/>
    </row>
    <row r="184" spans="1:1" ht="14.25" customHeight="1" x14ac:dyDescent="0.35">
      <c r="A184" s="282"/>
    </row>
    <row r="185" spans="1:1" ht="14.25" customHeight="1" x14ac:dyDescent="0.35">
      <c r="A185" s="282"/>
    </row>
    <row r="186" spans="1:1" ht="14.25" customHeight="1" x14ac:dyDescent="0.35">
      <c r="A186" s="282"/>
    </row>
    <row r="187" spans="1:1" ht="14.25" customHeight="1" x14ac:dyDescent="0.35">
      <c r="A187" s="282"/>
    </row>
    <row r="188" spans="1:1" ht="14.25" customHeight="1" x14ac:dyDescent="0.35">
      <c r="A188" s="282"/>
    </row>
    <row r="189" spans="1:1" ht="14.25" customHeight="1" x14ac:dyDescent="0.35">
      <c r="A189" s="282"/>
    </row>
    <row r="190" spans="1:1" ht="14.25" customHeight="1" x14ac:dyDescent="0.35">
      <c r="A190" s="282"/>
    </row>
    <row r="191" spans="1:1" ht="14.25" customHeight="1" x14ac:dyDescent="0.35">
      <c r="A191" s="282"/>
    </row>
    <row r="192" spans="1:1" ht="14.25" customHeight="1" x14ac:dyDescent="0.35">
      <c r="A192" s="282"/>
    </row>
    <row r="193" spans="1:1" ht="14.25" customHeight="1" x14ac:dyDescent="0.35">
      <c r="A193" s="282"/>
    </row>
    <row r="194" spans="1:1" ht="14.25" customHeight="1" x14ac:dyDescent="0.35">
      <c r="A194" s="282"/>
    </row>
    <row r="195" spans="1:1" ht="14.25" customHeight="1" x14ac:dyDescent="0.35">
      <c r="A195" s="282"/>
    </row>
    <row r="196" spans="1:1" ht="14.25" customHeight="1" x14ac:dyDescent="0.35">
      <c r="A196" s="282"/>
    </row>
    <row r="197" spans="1:1" ht="14.25" customHeight="1" x14ac:dyDescent="0.35">
      <c r="A197" s="282"/>
    </row>
    <row r="198" spans="1:1" ht="14.25" customHeight="1" x14ac:dyDescent="0.35">
      <c r="A198" s="282"/>
    </row>
    <row r="199" spans="1:1" ht="14.25" customHeight="1" x14ac:dyDescent="0.35">
      <c r="A199" s="282"/>
    </row>
    <row r="200" spans="1:1" ht="14.25" customHeight="1" x14ac:dyDescent="0.35">
      <c r="A200" s="282"/>
    </row>
    <row r="201" spans="1:1" ht="14.25" customHeight="1" x14ac:dyDescent="0.35">
      <c r="A201" s="282"/>
    </row>
    <row r="202" spans="1:1" ht="14.25" customHeight="1" x14ac:dyDescent="0.35">
      <c r="A202" s="282"/>
    </row>
    <row r="203" spans="1:1" ht="14.25" customHeight="1" x14ac:dyDescent="0.35">
      <c r="A203" s="282"/>
    </row>
    <row r="204" spans="1:1" ht="14.25" customHeight="1" x14ac:dyDescent="0.35">
      <c r="A204" s="282"/>
    </row>
    <row r="205" spans="1:1" ht="14.25" customHeight="1" x14ac:dyDescent="0.35">
      <c r="A205" s="282"/>
    </row>
    <row r="206" spans="1:1" ht="14.25" customHeight="1" x14ac:dyDescent="0.35">
      <c r="A206" s="282"/>
    </row>
    <row r="207" spans="1:1" ht="14.25" customHeight="1" x14ac:dyDescent="0.35">
      <c r="A207" s="282"/>
    </row>
    <row r="208" spans="1:1" ht="14.25" customHeight="1" x14ac:dyDescent="0.35">
      <c r="A208" s="282"/>
    </row>
    <row r="209" spans="1:1" ht="14.25" customHeight="1" x14ac:dyDescent="0.35">
      <c r="A209" s="282"/>
    </row>
    <row r="210" spans="1:1" ht="14.25" customHeight="1" x14ac:dyDescent="0.35">
      <c r="A210" s="282"/>
    </row>
    <row r="211" spans="1:1" ht="14.25" customHeight="1" x14ac:dyDescent="0.35">
      <c r="A211" s="282"/>
    </row>
    <row r="212" spans="1:1" ht="14.25" customHeight="1" x14ac:dyDescent="0.35">
      <c r="A212" s="282"/>
    </row>
    <row r="213" spans="1:1" ht="14.25" customHeight="1" x14ac:dyDescent="0.35">
      <c r="A213" s="282"/>
    </row>
    <row r="214" spans="1:1" ht="14.25" customHeight="1" x14ac:dyDescent="0.35">
      <c r="A214" s="282"/>
    </row>
    <row r="215" spans="1:1" ht="14.25" customHeight="1" x14ac:dyDescent="0.35">
      <c r="A215" s="282"/>
    </row>
    <row r="216" spans="1:1" ht="14.25" customHeight="1" x14ac:dyDescent="0.35">
      <c r="A216" s="282"/>
    </row>
    <row r="217" spans="1:1" ht="14.25" customHeight="1" x14ac:dyDescent="0.35">
      <c r="A217" s="282"/>
    </row>
    <row r="218" spans="1:1" ht="14.25" customHeight="1" x14ac:dyDescent="0.35">
      <c r="A218" s="282"/>
    </row>
    <row r="219" spans="1:1" ht="14.25" customHeight="1" x14ac:dyDescent="0.35">
      <c r="A219" s="282"/>
    </row>
    <row r="220" spans="1:1" ht="14.25" customHeight="1" x14ac:dyDescent="0.35">
      <c r="A220" s="282"/>
    </row>
    <row r="221" spans="1:1" ht="14.25" customHeight="1" x14ac:dyDescent="0.35">
      <c r="A221" s="282"/>
    </row>
    <row r="222" spans="1:1" ht="14.25" customHeight="1" x14ac:dyDescent="0.35">
      <c r="A222" s="282"/>
    </row>
    <row r="223" spans="1:1" ht="14.25" customHeight="1" x14ac:dyDescent="0.35">
      <c r="A223" s="282"/>
    </row>
    <row r="224" spans="1:1" ht="14.25" customHeight="1" x14ac:dyDescent="0.35">
      <c r="A224" s="282"/>
    </row>
    <row r="225" spans="1:1" ht="14.25" customHeight="1" x14ac:dyDescent="0.35">
      <c r="A225" s="282"/>
    </row>
    <row r="226" spans="1:1" ht="14.25" customHeight="1" x14ac:dyDescent="0.35">
      <c r="A226" s="282"/>
    </row>
    <row r="227" spans="1:1" ht="14.25" customHeight="1" x14ac:dyDescent="0.35">
      <c r="A227" s="282"/>
    </row>
    <row r="228" spans="1:1" ht="14.25" customHeight="1" x14ac:dyDescent="0.35">
      <c r="A228" s="282"/>
    </row>
    <row r="229" spans="1:1" ht="14.25" customHeight="1" x14ac:dyDescent="0.35">
      <c r="A229" s="282"/>
    </row>
    <row r="230" spans="1:1" ht="14.25" customHeight="1" x14ac:dyDescent="0.35">
      <c r="A230" s="282"/>
    </row>
    <row r="231" spans="1:1" ht="14.25" customHeight="1" x14ac:dyDescent="0.35">
      <c r="A231" s="282"/>
    </row>
    <row r="232" spans="1:1" ht="14.25" customHeight="1" x14ac:dyDescent="0.35">
      <c r="A232" s="282"/>
    </row>
    <row r="233" spans="1:1" ht="14.25" customHeight="1" x14ac:dyDescent="0.35">
      <c r="A233" s="282"/>
    </row>
    <row r="234" spans="1:1" ht="14.25" customHeight="1" x14ac:dyDescent="0.35">
      <c r="A234" s="282"/>
    </row>
    <row r="235" spans="1:1" ht="14.25" customHeight="1" x14ac:dyDescent="0.35">
      <c r="A235" s="282"/>
    </row>
    <row r="236" spans="1:1" ht="14.25" customHeight="1" x14ac:dyDescent="0.35">
      <c r="A236" s="282"/>
    </row>
    <row r="237" spans="1:1" ht="14.25" customHeight="1" x14ac:dyDescent="0.35">
      <c r="A237" s="282"/>
    </row>
    <row r="238" spans="1:1" ht="14.25" customHeight="1" x14ac:dyDescent="0.35">
      <c r="A238" s="282"/>
    </row>
    <row r="239" spans="1:1" ht="14.25" customHeight="1" x14ac:dyDescent="0.35">
      <c r="A239" s="282"/>
    </row>
    <row r="240" spans="1:1" ht="14.25" customHeight="1" x14ac:dyDescent="0.35">
      <c r="A240" s="282"/>
    </row>
    <row r="241" spans="1:1" ht="14.25" customHeight="1" x14ac:dyDescent="0.35">
      <c r="A241" s="282"/>
    </row>
    <row r="242" spans="1:1" ht="14.25" customHeight="1" x14ac:dyDescent="0.35">
      <c r="A242" s="282"/>
    </row>
    <row r="243" spans="1:1" ht="14.25" customHeight="1" x14ac:dyDescent="0.35">
      <c r="A243" s="282"/>
    </row>
    <row r="244" spans="1:1" ht="14.25" customHeight="1" x14ac:dyDescent="0.35">
      <c r="A244" s="282"/>
    </row>
    <row r="245" spans="1:1" ht="14.25" customHeight="1" x14ac:dyDescent="0.35">
      <c r="A245" s="282"/>
    </row>
    <row r="246" spans="1:1" ht="14.25" customHeight="1" x14ac:dyDescent="0.35">
      <c r="A246" s="282"/>
    </row>
    <row r="247" spans="1:1" ht="14.25" customHeight="1" x14ac:dyDescent="0.35">
      <c r="A247" s="282"/>
    </row>
    <row r="248" spans="1:1" ht="14.25" customHeight="1" x14ac:dyDescent="0.35">
      <c r="A248" s="282"/>
    </row>
    <row r="249" spans="1:1" ht="14.25" customHeight="1" x14ac:dyDescent="0.35">
      <c r="A249" s="282"/>
    </row>
    <row r="250" spans="1:1" ht="14.25" customHeight="1" x14ac:dyDescent="0.35">
      <c r="A250" s="282"/>
    </row>
    <row r="251" spans="1:1" ht="14.25" customHeight="1" x14ac:dyDescent="0.35">
      <c r="A251" s="282"/>
    </row>
    <row r="252" spans="1:1" ht="14.25" customHeight="1" x14ac:dyDescent="0.35">
      <c r="A252" s="282"/>
    </row>
    <row r="253" spans="1:1" ht="14.25" customHeight="1" x14ac:dyDescent="0.35">
      <c r="A253" s="282"/>
    </row>
    <row r="254" spans="1:1" ht="14.25" customHeight="1" x14ac:dyDescent="0.35">
      <c r="A254" s="282"/>
    </row>
    <row r="255" spans="1:1" ht="14.25" customHeight="1" x14ac:dyDescent="0.35">
      <c r="A255" s="282"/>
    </row>
    <row r="256" spans="1:1" ht="14.25" customHeight="1" x14ac:dyDescent="0.35">
      <c r="A256" s="282"/>
    </row>
    <row r="257" spans="1:1" ht="14.25" customHeight="1" x14ac:dyDescent="0.35">
      <c r="A257" s="282"/>
    </row>
    <row r="258" spans="1:1" ht="14.25" customHeight="1" x14ac:dyDescent="0.35">
      <c r="A258" s="282"/>
    </row>
    <row r="259" spans="1:1" ht="14.25" customHeight="1" x14ac:dyDescent="0.35">
      <c r="A259" s="282"/>
    </row>
    <row r="260" spans="1:1" ht="14.25" customHeight="1" x14ac:dyDescent="0.35">
      <c r="A260" s="282"/>
    </row>
    <row r="261" spans="1:1" ht="14.25" customHeight="1" x14ac:dyDescent="0.35">
      <c r="A261" s="282"/>
    </row>
    <row r="262" spans="1:1" ht="14.25" customHeight="1" x14ac:dyDescent="0.35">
      <c r="A262" s="282"/>
    </row>
    <row r="263" spans="1:1" ht="14.25" customHeight="1" x14ac:dyDescent="0.35">
      <c r="A263" s="282"/>
    </row>
    <row r="264" spans="1:1" ht="14.25" customHeight="1" x14ac:dyDescent="0.35">
      <c r="A264" s="282"/>
    </row>
    <row r="265" spans="1:1" ht="14.25" customHeight="1" x14ac:dyDescent="0.35">
      <c r="A265" s="282"/>
    </row>
    <row r="266" spans="1:1" ht="14.25" customHeight="1" x14ac:dyDescent="0.35">
      <c r="A266" s="282"/>
    </row>
    <row r="267" spans="1:1" ht="14.25" customHeight="1" x14ac:dyDescent="0.35">
      <c r="A267" s="282"/>
    </row>
    <row r="268" spans="1:1" ht="14.25" customHeight="1" x14ac:dyDescent="0.35">
      <c r="A268" s="282"/>
    </row>
    <row r="269" spans="1:1" ht="14.25" customHeight="1" x14ac:dyDescent="0.35">
      <c r="A269" s="282"/>
    </row>
    <row r="270" spans="1:1" ht="14.25" customHeight="1" x14ac:dyDescent="0.35">
      <c r="A270" s="282"/>
    </row>
    <row r="271" spans="1:1" ht="14.25" customHeight="1" x14ac:dyDescent="0.35">
      <c r="A271" s="282"/>
    </row>
    <row r="272" spans="1:1" ht="14.25" customHeight="1" x14ac:dyDescent="0.35">
      <c r="A272" s="282"/>
    </row>
    <row r="273" spans="1:1" ht="14.25" customHeight="1" x14ac:dyDescent="0.35">
      <c r="A273" s="282"/>
    </row>
    <row r="274" spans="1:1" ht="14.25" customHeight="1" x14ac:dyDescent="0.35">
      <c r="A274" s="282"/>
    </row>
    <row r="275" spans="1:1" ht="14.25" customHeight="1" x14ac:dyDescent="0.35">
      <c r="A275" s="282"/>
    </row>
    <row r="276" spans="1:1" ht="14.25" customHeight="1" x14ac:dyDescent="0.35">
      <c r="A276" s="282"/>
    </row>
    <row r="277" spans="1:1" ht="14.25" customHeight="1" x14ac:dyDescent="0.35">
      <c r="A277" s="282"/>
    </row>
    <row r="278" spans="1:1" ht="14.25" customHeight="1" x14ac:dyDescent="0.35">
      <c r="A278" s="282"/>
    </row>
    <row r="279" spans="1:1" ht="14.25" customHeight="1" x14ac:dyDescent="0.35">
      <c r="A279" s="282"/>
    </row>
    <row r="280" spans="1:1" ht="14.25" customHeight="1" x14ac:dyDescent="0.35">
      <c r="A280" s="282"/>
    </row>
    <row r="281" spans="1:1" ht="14.25" customHeight="1" x14ac:dyDescent="0.35">
      <c r="A281" s="282"/>
    </row>
    <row r="282" spans="1:1" ht="14.25" customHeight="1" x14ac:dyDescent="0.35">
      <c r="A282" s="282"/>
    </row>
    <row r="283" spans="1:1" ht="14.25" customHeight="1" x14ac:dyDescent="0.35">
      <c r="A283" s="282"/>
    </row>
    <row r="284" spans="1:1" ht="14.25" customHeight="1" x14ac:dyDescent="0.35">
      <c r="A284" s="282"/>
    </row>
    <row r="285" spans="1:1" ht="14.25" customHeight="1" x14ac:dyDescent="0.35">
      <c r="A285" s="282"/>
    </row>
    <row r="286" spans="1:1" ht="14.25" customHeight="1" x14ac:dyDescent="0.35">
      <c r="A286" s="282"/>
    </row>
    <row r="287" spans="1:1" ht="14.25" customHeight="1" x14ac:dyDescent="0.35">
      <c r="A287" s="282"/>
    </row>
    <row r="288" spans="1:1" ht="14.25" customHeight="1" x14ac:dyDescent="0.35">
      <c r="A288" s="282"/>
    </row>
    <row r="289" spans="1:1" ht="14.25" customHeight="1" x14ac:dyDescent="0.35">
      <c r="A289" s="282"/>
    </row>
    <row r="290" spans="1:1" ht="14.25" customHeight="1" x14ac:dyDescent="0.35">
      <c r="A290" s="282"/>
    </row>
    <row r="291" spans="1:1" ht="14.25" customHeight="1" x14ac:dyDescent="0.35">
      <c r="A291" s="282"/>
    </row>
    <row r="292" spans="1:1" ht="14.25" customHeight="1" x14ac:dyDescent="0.35">
      <c r="A292" s="282"/>
    </row>
    <row r="293" spans="1:1" ht="14.25" customHeight="1" x14ac:dyDescent="0.35">
      <c r="A293" s="282"/>
    </row>
    <row r="294" spans="1:1" ht="14.25" customHeight="1" x14ac:dyDescent="0.35">
      <c r="A294" s="282"/>
    </row>
    <row r="295" spans="1:1" ht="14.25" customHeight="1" x14ac:dyDescent="0.35">
      <c r="A295" s="282"/>
    </row>
    <row r="296" spans="1:1" ht="14.25" customHeight="1" x14ac:dyDescent="0.35">
      <c r="A296" s="282"/>
    </row>
    <row r="297" spans="1:1" ht="14.25" customHeight="1" x14ac:dyDescent="0.35">
      <c r="A297" s="282"/>
    </row>
    <row r="298" spans="1:1" ht="14.25" customHeight="1" x14ac:dyDescent="0.35">
      <c r="A298" s="282"/>
    </row>
    <row r="299" spans="1:1" ht="14.25" customHeight="1" x14ac:dyDescent="0.35">
      <c r="A299" s="282"/>
    </row>
    <row r="300" spans="1:1" ht="14.25" customHeight="1" x14ac:dyDescent="0.35">
      <c r="A300" s="282"/>
    </row>
    <row r="301" spans="1:1" ht="14.25" customHeight="1" x14ac:dyDescent="0.35">
      <c r="A301" s="282"/>
    </row>
    <row r="302" spans="1:1" ht="14.25" customHeight="1" x14ac:dyDescent="0.35">
      <c r="A302" s="282"/>
    </row>
    <row r="303" spans="1:1" ht="14.25" customHeight="1" x14ac:dyDescent="0.35">
      <c r="A303" s="282"/>
    </row>
    <row r="304" spans="1:1" ht="14.25" customHeight="1" x14ac:dyDescent="0.35">
      <c r="A304" s="282"/>
    </row>
    <row r="305" spans="1:1" ht="14.25" customHeight="1" x14ac:dyDescent="0.35">
      <c r="A305" s="282"/>
    </row>
    <row r="306" spans="1:1" ht="14.25" customHeight="1" x14ac:dyDescent="0.35">
      <c r="A306" s="282"/>
    </row>
    <row r="307" spans="1:1" ht="14.25" customHeight="1" x14ac:dyDescent="0.35">
      <c r="A307" s="282"/>
    </row>
    <row r="308" spans="1:1" ht="14.25" customHeight="1" x14ac:dyDescent="0.35">
      <c r="A308" s="282"/>
    </row>
    <row r="309" spans="1:1" ht="14.25" customHeight="1" x14ac:dyDescent="0.35">
      <c r="A309" s="282"/>
    </row>
    <row r="310" spans="1:1" ht="14.25" customHeight="1" x14ac:dyDescent="0.35">
      <c r="A310" s="282"/>
    </row>
    <row r="311" spans="1:1" ht="14.25" customHeight="1" x14ac:dyDescent="0.35">
      <c r="A311" s="282"/>
    </row>
    <row r="312" spans="1:1" ht="14.25" customHeight="1" x14ac:dyDescent="0.35">
      <c r="A312" s="282"/>
    </row>
    <row r="313" spans="1:1" ht="14.25" customHeight="1" x14ac:dyDescent="0.35">
      <c r="A313" s="282"/>
    </row>
    <row r="314" spans="1:1" ht="14.25" customHeight="1" x14ac:dyDescent="0.35">
      <c r="A314" s="282"/>
    </row>
    <row r="315" spans="1:1" ht="14.25" customHeight="1" x14ac:dyDescent="0.35">
      <c r="A315" s="282"/>
    </row>
    <row r="316" spans="1:1" ht="14.25" customHeight="1" x14ac:dyDescent="0.35">
      <c r="A316" s="282"/>
    </row>
    <row r="317" spans="1:1" ht="14.25" customHeight="1" x14ac:dyDescent="0.35">
      <c r="A317" s="282"/>
    </row>
    <row r="318" spans="1:1" ht="14.25" customHeight="1" x14ac:dyDescent="0.35">
      <c r="A318" s="282"/>
    </row>
    <row r="319" spans="1:1" ht="14.25" customHeight="1" x14ac:dyDescent="0.35">
      <c r="A319" s="282"/>
    </row>
    <row r="320" spans="1:1" ht="14.25" customHeight="1" x14ac:dyDescent="0.35">
      <c r="A320" s="282"/>
    </row>
    <row r="321" spans="1:1" ht="14.25" customHeight="1" x14ac:dyDescent="0.35">
      <c r="A321" s="282"/>
    </row>
    <row r="322" spans="1:1" ht="14.25" customHeight="1" x14ac:dyDescent="0.35">
      <c r="A322" s="282"/>
    </row>
    <row r="323" spans="1:1" ht="14.25" customHeight="1" x14ac:dyDescent="0.35">
      <c r="A323" s="282"/>
    </row>
    <row r="324" spans="1:1" ht="14.25" customHeight="1" x14ac:dyDescent="0.35">
      <c r="A324" s="282"/>
    </row>
    <row r="325" spans="1:1" ht="14.25" customHeight="1" x14ac:dyDescent="0.35">
      <c r="A325" s="282"/>
    </row>
    <row r="326" spans="1:1" ht="14.25" customHeight="1" x14ac:dyDescent="0.35">
      <c r="A326" s="282"/>
    </row>
    <row r="327" spans="1:1" ht="14.25" customHeight="1" x14ac:dyDescent="0.35">
      <c r="A327" s="282"/>
    </row>
    <row r="328" spans="1:1" ht="14.25" customHeight="1" x14ac:dyDescent="0.35">
      <c r="A328" s="282"/>
    </row>
    <row r="329" spans="1:1" ht="14.25" customHeight="1" x14ac:dyDescent="0.35">
      <c r="A329" s="282"/>
    </row>
    <row r="330" spans="1:1" ht="14.25" customHeight="1" x14ac:dyDescent="0.35">
      <c r="A330" s="282"/>
    </row>
    <row r="331" spans="1:1" ht="14.25" customHeight="1" x14ac:dyDescent="0.35">
      <c r="A331" s="282"/>
    </row>
    <row r="332" spans="1:1" ht="14.25" customHeight="1" x14ac:dyDescent="0.35">
      <c r="A332" s="282"/>
    </row>
    <row r="333" spans="1:1" ht="14.25" customHeight="1" x14ac:dyDescent="0.35">
      <c r="A333" s="282"/>
    </row>
    <row r="334" spans="1:1" ht="14.25" customHeight="1" x14ac:dyDescent="0.35">
      <c r="A334" s="282"/>
    </row>
    <row r="335" spans="1:1" ht="14.25" customHeight="1" x14ac:dyDescent="0.35">
      <c r="A335" s="282"/>
    </row>
    <row r="336" spans="1:1" ht="14.25" customHeight="1" x14ac:dyDescent="0.35">
      <c r="A336" s="282"/>
    </row>
    <row r="337" spans="1:1" ht="14.25" customHeight="1" x14ac:dyDescent="0.35">
      <c r="A337" s="282"/>
    </row>
    <row r="338" spans="1:1" ht="14.25" customHeight="1" x14ac:dyDescent="0.35">
      <c r="A338" s="282"/>
    </row>
    <row r="339" spans="1:1" ht="14.25" customHeight="1" x14ac:dyDescent="0.35">
      <c r="A339" s="282"/>
    </row>
    <row r="340" spans="1:1" ht="14.25" customHeight="1" x14ac:dyDescent="0.35">
      <c r="A340" s="282"/>
    </row>
    <row r="341" spans="1:1" ht="14.25" customHeight="1" x14ac:dyDescent="0.35">
      <c r="A341" s="282"/>
    </row>
    <row r="342" spans="1:1" ht="14.25" customHeight="1" x14ac:dyDescent="0.35">
      <c r="A342" s="282"/>
    </row>
    <row r="343" spans="1:1" ht="14.25" customHeight="1" x14ac:dyDescent="0.35">
      <c r="A343" s="282"/>
    </row>
    <row r="344" spans="1:1" ht="14.25" customHeight="1" x14ac:dyDescent="0.35">
      <c r="A344" s="282"/>
    </row>
    <row r="345" spans="1:1" ht="14.25" customHeight="1" x14ac:dyDescent="0.35">
      <c r="A345" s="282"/>
    </row>
    <row r="346" spans="1:1" ht="14.25" customHeight="1" x14ac:dyDescent="0.35">
      <c r="A346" s="282"/>
    </row>
    <row r="347" spans="1:1" ht="14.25" customHeight="1" x14ac:dyDescent="0.35">
      <c r="A347" s="282"/>
    </row>
    <row r="348" spans="1:1" ht="14.25" customHeight="1" x14ac:dyDescent="0.35">
      <c r="A348" s="282"/>
    </row>
    <row r="349" spans="1:1" ht="14.25" customHeight="1" x14ac:dyDescent="0.35">
      <c r="A349" s="282"/>
    </row>
    <row r="350" spans="1:1" ht="14.25" customHeight="1" x14ac:dyDescent="0.35">
      <c r="A350" s="282"/>
    </row>
    <row r="351" spans="1:1" ht="14.25" customHeight="1" x14ac:dyDescent="0.35">
      <c r="A351" s="282"/>
    </row>
    <row r="352" spans="1:1" ht="14.25" customHeight="1" x14ac:dyDescent="0.35">
      <c r="A352" s="282"/>
    </row>
    <row r="353" spans="1:1" ht="14.25" customHeight="1" x14ac:dyDescent="0.35">
      <c r="A353" s="282"/>
    </row>
    <row r="354" spans="1:1" ht="14.25" customHeight="1" x14ac:dyDescent="0.35">
      <c r="A354" s="282"/>
    </row>
    <row r="355" spans="1:1" ht="14.25" customHeight="1" x14ac:dyDescent="0.35">
      <c r="A355" s="282"/>
    </row>
    <row r="356" spans="1:1" ht="14.25" customHeight="1" x14ac:dyDescent="0.35">
      <c r="A356" s="282"/>
    </row>
    <row r="357" spans="1:1" ht="14.25" customHeight="1" x14ac:dyDescent="0.35">
      <c r="A357" s="282"/>
    </row>
    <row r="358" spans="1:1" ht="14.25" customHeight="1" x14ac:dyDescent="0.35">
      <c r="A358" s="282"/>
    </row>
    <row r="359" spans="1:1" ht="14.25" customHeight="1" x14ac:dyDescent="0.35">
      <c r="A359" s="282"/>
    </row>
    <row r="360" spans="1:1" ht="14.25" customHeight="1" x14ac:dyDescent="0.35">
      <c r="A360" s="282"/>
    </row>
    <row r="361" spans="1:1" ht="14.25" customHeight="1" x14ac:dyDescent="0.35">
      <c r="A361" s="282"/>
    </row>
    <row r="362" spans="1:1" ht="14.25" customHeight="1" x14ac:dyDescent="0.35">
      <c r="A362" s="282"/>
    </row>
    <row r="363" spans="1:1" ht="14.25" customHeight="1" x14ac:dyDescent="0.35">
      <c r="A363" s="282"/>
    </row>
    <row r="364" spans="1:1" ht="14.25" customHeight="1" x14ac:dyDescent="0.35">
      <c r="A364" s="282"/>
    </row>
    <row r="365" spans="1:1" ht="14.25" customHeight="1" x14ac:dyDescent="0.35">
      <c r="A365" s="282"/>
    </row>
    <row r="366" spans="1:1" ht="14.25" customHeight="1" x14ac:dyDescent="0.35">
      <c r="A366" s="282"/>
    </row>
    <row r="367" spans="1:1" ht="14.25" customHeight="1" x14ac:dyDescent="0.35">
      <c r="A367" s="282"/>
    </row>
    <row r="368" spans="1:1" ht="14.25" customHeight="1" x14ac:dyDescent="0.35">
      <c r="A368" s="282"/>
    </row>
    <row r="369" spans="1:1" ht="14.25" customHeight="1" x14ac:dyDescent="0.35">
      <c r="A369" s="282"/>
    </row>
    <row r="370" spans="1:1" ht="14.25" customHeight="1" x14ac:dyDescent="0.35">
      <c r="A370" s="282"/>
    </row>
    <row r="371" spans="1:1" ht="14.25" customHeight="1" x14ac:dyDescent="0.35">
      <c r="A371" s="282"/>
    </row>
    <row r="372" spans="1:1" ht="14.25" customHeight="1" x14ac:dyDescent="0.35">
      <c r="A372" s="282"/>
    </row>
    <row r="373" spans="1:1" ht="14.25" customHeight="1" x14ac:dyDescent="0.35">
      <c r="A373" s="282"/>
    </row>
    <row r="374" spans="1:1" ht="14.25" customHeight="1" x14ac:dyDescent="0.35">
      <c r="A374" s="282"/>
    </row>
    <row r="375" spans="1:1" ht="14.25" customHeight="1" x14ac:dyDescent="0.35">
      <c r="A375" s="282"/>
    </row>
    <row r="376" spans="1:1" ht="14.25" customHeight="1" x14ac:dyDescent="0.35">
      <c r="A376" s="282"/>
    </row>
    <row r="377" spans="1:1" ht="14.25" customHeight="1" x14ac:dyDescent="0.35">
      <c r="A377" s="282"/>
    </row>
    <row r="378" spans="1:1" ht="14.25" customHeight="1" x14ac:dyDescent="0.35">
      <c r="A378" s="282"/>
    </row>
    <row r="379" spans="1:1" ht="14.25" customHeight="1" x14ac:dyDescent="0.35">
      <c r="A379" s="282"/>
    </row>
    <row r="380" spans="1:1" ht="14.25" customHeight="1" x14ac:dyDescent="0.35">
      <c r="A380" s="282"/>
    </row>
    <row r="381" spans="1:1" ht="14.25" customHeight="1" x14ac:dyDescent="0.35">
      <c r="A381" s="282"/>
    </row>
    <row r="382" spans="1:1" ht="14.25" customHeight="1" x14ac:dyDescent="0.35">
      <c r="A382" s="282"/>
    </row>
    <row r="383" spans="1:1" ht="14.25" customHeight="1" x14ac:dyDescent="0.35">
      <c r="A383" s="282"/>
    </row>
    <row r="384" spans="1:1" ht="14.25" customHeight="1" x14ac:dyDescent="0.35">
      <c r="A384" s="282"/>
    </row>
    <row r="385" spans="1:1" ht="14.25" customHeight="1" x14ac:dyDescent="0.35">
      <c r="A385" s="282"/>
    </row>
    <row r="386" spans="1:1" ht="14.25" customHeight="1" x14ac:dyDescent="0.35">
      <c r="A386" s="282"/>
    </row>
    <row r="387" spans="1:1" ht="14.25" customHeight="1" x14ac:dyDescent="0.35">
      <c r="A387" s="282"/>
    </row>
    <row r="388" spans="1:1" ht="14.25" customHeight="1" x14ac:dyDescent="0.35">
      <c r="A388" s="282"/>
    </row>
    <row r="389" spans="1:1" ht="14.25" customHeight="1" x14ac:dyDescent="0.35">
      <c r="A389" s="282"/>
    </row>
    <row r="390" spans="1:1" ht="14.25" customHeight="1" x14ac:dyDescent="0.35">
      <c r="A390" s="282"/>
    </row>
    <row r="391" spans="1:1" ht="14.25" customHeight="1" x14ac:dyDescent="0.35">
      <c r="A391" s="282"/>
    </row>
    <row r="392" spans="1:1" ht="14.25" customHeight="1" x14ac:dyDescent="0.35">
      <c r="A392" s="282"/>
    </row>
    <row r="393" spans="1:1" ht="14.25" customHeight="1" x14ac:dyDescent="0.35">
      <c r="A393" s="282"/>
    </row>
    <row r="394" spans="1:1" ht="14.25" customHeight="1" x14ac:dyDescent="0.35">
      <c r="A394" s="282"/>
    </row>
    <row r="395" spans="1:1" ht="14.25" customHeight="1" x14ac:dyDescent="0.35">
      <c r="A395" s="282"/>
    </row>
    <row r="396" spans="1:1" ht="14.25" customHeight="1" x14ac:dyDescent="0.35">
      <c r="A396" s="282"/>
    </row>
    <row r="397" spans="1:1" ht="14.25" customHeight="1" x14ac:dyDescent="0.35">
      <c r="A397" s="282"/>
    </row>
    <row r="398" spans="1:1" ht="14.25" customHeight="1" x14ac:dyDescent="0.35">
      <c r="A398" s="282"/>
    </row>
    <row r="399" spans="1:1" ht="14.25" customHeight="1" x14ac:dyDescent="0.35">
      <c r="A399" s="282"/>
    </row>
    <row r="400" spans="1:1" ht="14.25" customHeight="1" x14ac:dyDescent="0.35">
      <c r="A400" s="282"/>
    </row>
    <row r="401" spans="1:1" ht="14.25" customHeight="1" x14ac:dyDescent="0.35">
      <c r="A401" s="282"/>
    </row>
    <row r="402" spans="1:1" ht="14.25" customHeight="1" x14ac:dyDescent="0.35">
      <c r="A402" s="282"/>
    </row>
    <row r="403" spans="1:1" ht="14.25" customHeight="1" x14ac:dyDescent="0.35">
      <c r="A403" s="282"/>
    </row>
    <row r="404" spans="1:1" ht="14.25" customHeight="1" x14ac:dyDescent="0.35">
      <c r="A404" s="282"/>
    </row>
    <row r="405" spans="1:1" ht="14.25" customHeight="1" x14ac:dyDescent="0.35">
      <c r="A405" s="282"/>
    </row>
    <row r="406" spans="1:1" ht="14.25" customHeight="1" x14ac:dyDescent="0.35">
      <c r="A406" s="282"/>
    </row>
    <row r="407" spans="1:1" ht="14.25" customHeight="1" x14ac:dyDescent="0.35">
      <c r="A407" s="282"/>
    </row>
    <row r="408" spans="1:1" ht="14.25" customHeight="1" x14ac:dyDescent="0.35">
      <c r="A408" s="282"/>
    </row>
    <row r="409" spans="1:1" ht="14.25" customHeight="1" x14ac:dyDescent="0.35">
      <c r="A409" s="282"/>
    </row>
    <row r="410" spans="1:1" ht="14.25" customHeight="1" x14ac:dyDescent="0.35">
      <c r="A410" s="282"/>
    </row>
    <row r="411" spans="1:1" ht="14.25" customHeight="1" x14ac:dyDescent="0.35">
      <c r="A411" s="282"/>
    </row>
    <row r="412" spans="1:1" ht="14.25" customHeight="1" x14ac:dyDescent="0.35">
      <c r="A412" s="282"/>
    </row>
    <row r="413" spans="1:1" ht="14.25" customHeight="1" x14ac:dyDescent="0.35">
      <c r="A413" s="282"/>
    </row>
    <row r="414" spans="1:1" ht="14.25" customHeight="1" x14ac:dyDescent="0.35">
      <c r="A414" s="282"/>
    </row>
    <row r="415" spans="1:1" ht="14.25" customHeight="1" x14ac:dyDescent="0.35">
      <c r="A415" s="282"/>
    </row>
    <row r="416" spans="1:1" ht="14.25" customHeight="1" x14ac:dyDescent="0.35">
      <c r="A416" s="282"/>
    </row>
    <row r="417" spans="1:1" ht="14.25" customHeight="1" x14ac:dyDescent="0.35">
      <c r="A417" s="282"/>
    </row>
    <row r="418" spans="1:1" ht="14.25" customHeight="1" x14ac:dyDescent="0.35">
      <c r="A418" s="282"/>
    </row>
    <row r="419" spans="1:1" ht="14.25" customHeight="1" x14ac:dyDescent="0.35">
      <c r="A419" s="282"/>
    </row>
    <row r="420" spans="1:1" ht="14.25" customHeight="1" x14ac:dyDescent="0.35">
      <c r="A420" s="282"/>
    </row>
    <row r="421" spans="1:1" ht="14.25" customHeight="1" x14ac:dyDescent="0.35">
      <c r="A421" s="282"/>
    </row>
    <row r="422" spans="1:1" ht="14.25" customHeight="1" x14ac:dyDescent="0.35">
      <c r="A422" s="282"/>
    </row>
    <row r="423" spans="1:1" ht="14.25" customHeight="1" x14ac:dyDescent="0.35">
      <c r="A423" s="282"/>
    </row>
    <row r="424" spans="1:1" ht="14.25" customHeight="1" x14ac:dyDescent="0.35">
      <c r="A424" s="282"/>
    </row>
    <row r="425" spans="1:1" ht="14.25" customHeight="1" x14ac:dyDescent="0.35">
      <c r="A425" s="282"/>
    </row>
    <row r="426" spans="1:1" ht="14.25" customHeight="1" x14ac:dyDescent="0.35">
      <c r="A426" s="282"/>
    </row>
    <row r="427" spans="1:1" ht="14.25" customHeight="1" x14ac:dyDescent="0.35">
      <c r="A427" s="282"/>
    </row>
    <row r="428" spans="1:1" ht="14.25" customHeight="1" x14ac:dyDescent="0.35">
      <c r="A428" s="282"/>
    </row>
    <row r="429" spans="1:1" ht="14.25" customHeight="1" x14ac:dyDescent="0.35">
      <c r="A429" s="282"/>
    </row>
    <row r="430" spans="1:1" ht="14.25" customHeight="1" x14ac:dyDescent="0.35">
      <c r="A430" s="282"/>
    </row>
    <row r="431" spans="1:1" ht="14.25" customHeight="1" x14ac:dyDescent="0.35">
      <c r="A431" s="282"/>
    </row>
    <row r="432" spans="1:1" ht="14.25" customHeight="1" x14ac:dyDescent="0.35">
      <c r="A432" s="282"/>
    </row>
    <row r="433" spans="1:1" ht="14.25" customHeight="1" x14ac:dyDescent="0.35">
      <c r="A433" s="282"/>
    </row>
    <row r="434" spans="1:1" ht="14.25" customHeight="1" x14ac:dyDescent="0.35">
      <c r="A434" s="282"/>
    </row>
    <row r="435" spans="1:1" ht="14.25" customHeight="1" x14ac:dyDescent="0.35">
      <c r="A435" s="282"/>
    </row>
    <row r="436" spans="1:1" ht="14.25" customHeight="1" x14ac:dyDescent="0.35">
      <c r="A436" s="282"/>
    </row>
    <row r="437" spans="1:1" ht="14.25" customHeight="1" x14ac:dyDescent="0.35">
      <c r="A437" s="282"/>
    </row>
    <row r="438" spans="1:1" ht="14.25" customHeight="1" x14ac:dyDescent="0.35">
      <c r="A438" s="282"/>
    </row>
    <row r="439" spans="1:1" ht="14.25" customHeight="1" x14ac:dyDescent="0.35">
      <c r="A439" s="282"/>
    </row>
    <row r="440" spans="1:1" ht="14.25" customHeight="1" x14ac:dyDescent="0.35">
      <c r="A440" s="282"/>
    </row>
    <row r="441" spans="1:1" ht="14.25" customHeight="1" x14ac:dyDescent="0.35">
      <c r="A441" s="282"/>
    </row>
    <row r="442" spans="1:1" ht="14.25" customHeight="1" x14ac:dyDescent="0.35">
      <c r="A442" s="282"/>
    </row>
    <row r="443" spans="1:1" ht="14.25" customHeight="1" x14ac:dyDescent="0.35">
      <c r="A443" s="282"/>
    </row>
    <row r="444" spans="1:1" ht="14.25" customHeight="1" x14ac:dyDescent="0.35">
      <c r="A444" s="282"/>
    </row>
    <row r="445" spans="1:1" ht="14.25" customHeight="1" x14ac:dyDescent="0.35">
      <c r="A445" s="282"/>
    </row>
    <row r="446" spans="1:1" ht="14.25" customHeight="1" x14ac:dyDescent="0.35">
      <c r="A446" s="282"/>
    </row>
    <row r="447" spans="1:1" ht="14.25" customHeight="1" x14ac:dyDescent="0.35">
      <c r="A447" s="282"/>
    </row>
    <row r="448" spans="1:1" ht="14.25" customHeight="1" x14ac:dyDescent="0.35">
      <c r="A448" s="282"/>
    </row>
    <row r="449" spans="1:1" ht="14.25" customHeight="1" x14ac:dyDescent="0.35">
      <c r="A449" s="282"/>
    </row>
    <row r="450" spans="1:1" ht="14.25" customHeight="1" x14ac:dyDescent="0.35">
      <c r="A450" s="282"/>
    </row>
    <row r="451" spans="1:1" ht="14.25" customHeight="1" x14ac:dyDescent="0.35">
      <c r="A451" s="282"/>
    </row>
    <row r="452" spans="1:1" ht="14.25" customHeight="1" x14ac:dyDescent="0.35">
      <c r="A452" s="282"/>
    </row>
    <row r="453" spans="1:1" ht="14.25" customHeight="1" x14ac:dyDescent="0.35">
      <c r="A453" s="282"/>
    </row>
    <row r="454" spans="1:1" ht="14.25" customHeight="1" x14ac:dyDescent="0.35">
      <c r="A454" s="282"/>
    </row>
    <row r="455" spans="1:1" ht="14.25" customHeight="1" x14ac:dyDescent="0.35">
      <c r="A455" s="282"/>
    </row>
    <row r="456" spans="1:1" ht="14.25" customHeight="1" x14ac:dyDescent="0.35">
      <c r="A456" s="282"/>
    </row>
    <row r="457" spans="1:1" ht="14.25" customHeight="1" x14ac:dyDescent="0.35">
      <c r="A457" s="282"/>
    </row>
    <row r="458" spans="1:1" ht="14.25" customHeight="1" x14ac:dyDescent="0.35">
      <c r="A458" s="282"/>
    </row>
    <row r="459" spans="1:1" ht="14.25" customHeight="1" x14ac:dyDescent="0.35">
      <c r="A459" s="282"/>
    </row>
    <row r="460" spans="1:1" ht="14.25" customHeight="1" x14ac:dyDescent="0.35">
      <c r="A460" s="282"/>
    </row>
    <row r="461" spans="1:1" ht="14.25" customHeight="1" x14ac:dyDescent="0.35">
      <c r="A461" s="282"/>
    </row>
    <row r="462" spans="1:1" ht="14.25" customHeight="1" x14ac:dyDescent="0.35">
      <c r="A462" s="282"/>
    </row>
    <row r="463" spans="1:1" ht="14.25" customHeight="1" x14ac:dyDescent="0.35">
      <c r="A463" s="282"/>
    </row>
    <row r="464" spans="1:1" ht="14.25" customHeight="1" x14ac:dyDescent="0.35">
      <c r="A464" s="282"/>
    </row>
    <row r="465" spans="1:1" ht="14.25" customHeight="1" x14ac:dyDescent="0.35">
      <c r="A465" s="282"/>
    </row>
    <row r="466" spans="1:1" ht="14.25" customHeight="1" x14ac:dyDescent="0.35">
      <c r="A466" s="282"/>
    </row>
    <row r="467" spans="1:1" ht="14.25" customHeight="1" x14ac:dyDescent="0.35">
      <c r="A467" s="282"/>
    </row>
    <row r="468" spans="1:1" ht="14.25" customHeight="1" x14ac:dyDescent="0.35">
      <c r="A468" s="282"/>
    </row>
    <row r="469" spans="1:1" ht="14.25" customHeight="1" x14ac:dyDescent="0.35">
      <c r="A469" s="282"/>
    </row>
    <row r="470" spans="1:1" ht="14.25" customHeight="1" x14ac:dyDescent="0.35">
      <c r="A470" s="282"/>
    </row>
    <row r="471" spans="1:1" ht="14.25" customHeight="1" x14ac:dyDescent="0.35">
      <c r="A471" s="282"/>
    </row>
    <row r="472" spans="1:1" ht="14.25" customHeight="1" x14ac:dyDescent="0.35">
      <c r="A472" s="282"/>
    </row>
    <row r="473" spans="1:1" ht="14.25" customHeight="1" x14ac:dyDescent="0.35">
      <c r="A473" s="282"/>
    </row>
    <row r="474" spans="1:1" ht="14.25" customHeight="1" x14ac:dyDescent="0.35">
      <c r="A474" s="282"/>
    </row>
    <row r="475" spans="1:1" ht="14.25" customHeight="1" x14ac:dyDescent="0.35">
      <c r="A475" s="282"/>
    </row>
    <row r="476" spans="1:1" ht="14.25" customHeight="1" x14ac:dyDescent="0.35">
      <c r="A476" s="282"/>
    </row>
    <row r="477" spans="1:1" ht="14.25" customHeight="1" x14ac:dyDescent="0.35">
      <c r="A477" s="282"/>
    </row>
    <row r="478" spans="1:1" ht="14.25" customHeight="1" x14ac:dyDescent="0.35">
      <c r="A478" s="282"/>
    </row>
    <row r="479" spans="1:1" ht="14.25" customHeight="1" x14ac:dyDescent="0.35">
      <c r="A479" s="282"/>
    </row>
    <row r="480" spans="1:1" ht="14.25" customHeight="1" x14ac:dyDescent="0.35">
      <c r="A480" s="282"/>
    </row>
    <row r="481" spans="1:1" ht="14.25" customHeight="1" x14ac:dyDescent="0.35">
      <c r="A481" s="282"/>
    </row>
    <row r="482" spans="1:1" ht="14.25" customHeight="1" x14ac:dyDescent="0.35">
      <c r="A482" s="282"/>
    </row>
    <row r="483" spans="1:1" ht="14.25" customHeight="1" x14ac:dyDescent="0.35">
      <c r="A483" s="282"/>
    </row>
    <row r="484" spans="1:1" ht="14.25" customHeight="1" x14ac:dyDescent="0.35">
      <c r="A484" s="282"/>
    </row>
    <row r="485" spans="1:1" ht="14.25" customHeight="1" x14ac:dyDescent="0.35">
      <c r="A485" s="282"/>
    </row>
    <row r="486" spans="1:1" ht="14.25" customHeight="1" x14ac:dyDescent="0.35">
      <c r="A486" s="282"/>
    </row>
    <row r="487" spans="1:1" ht="14.25" customHeight="1" x14ac:dyDescent="0.35">
      <c r="A487" s="282"/>
    </row>
    <row r="488" spans="1:1" ht="14.25" customHeight="1" x14ac:dyDescent="0.35">
      <c r="A488" s="282"/>
    </row>
    <row r="489" spans="1:1" ht="14.25" customHeight="1" x14ac:dyDescent="0.35">
      <c r="A489" s="282"/>
    </row>
    <row r="490" spans="1:1" ht="14.25" customHeight="1" x14ac:dyDescent="0.35">
      <c r="A490" s="282"/>
    </row>
    <row r="491" spans="1:1" ht="14.25" customHeight="1" x14ac:dyDescent="0.35">
      <c r="A491" s="282"/>
    </row>
    <row r="492" spans="1:1" ht="14.25" customHeight="1" x14ac:dyDescent="0.35">
      <c r="A492" s="282"/>
    </row>
    <row r="493" spans="1:1" ht="14.25" customHeight="1" x14ac:dyDescent="0.35">
      <c r="A493" s="282"/>
    </row>
    <row r="494" spans="1:1" ht="14.25" customHeight="1" x14ac:dyDescent="0.35">
      <c r="A494" s="282"/>
    </row>
    <row r="495" spans="1:1" ht="14.25" customHeight="1" x14ac:dyDescent="0.35">
      <c r="A495" s="282"/>
    </row>
    <row r="496" spans="1:1" ht="14.25" customHeight="1" x14ac:dyDescent="0.35">
      <c r="A496" s="282"/>
    </row>
    <row r="497" spans="1:1" ht="14.25" customHeight="1" x14ac:dyDescent="0.35">
      <c r="A497" s="282"/>
    </row>
    <row r="498" spans="1:1" ht="14.25" customHeight="1" x14ac:dyDescent="0.35">
      <c r="A498" s="282"/>
    </row>
    <row r="499" spans="1:1" ht="14.25" customHeight="1" x14ac:dyDescent="0.35">
      <c r="A499" s="282"/>
    </row>
    <row r="500" spans="1:1" ht="14.25" customHeight="1" x14ac:dyDescent="0.35">
      <c r="A500" s="282"/>
    </row>
    <row r="501" spans="1:1" ht="14.25" customHeight="1" x14ac:dyDescent="0.35">
      <c r="A501" s="282"/>
    </row>
    <row r="502" spans="1:1" ht="14.25" customHeight="1" x14ac:dyDescent="0.35">
      <c r="A502" s="282"/>
    </row>
    <row r="503" spans="1:1" ht="14.25" customHeight="1" x14ac:dyDescent="0.35">
      <c r="A503" s="282"/>
    </row>
    <row r="504" spans="1:1" ht="14.25" customHeight="1" x14ac:dyDescent="0.35">
      <c r="A504" s="282"/>
    </row>
    <row r="505" spans="1:1" ht="14.25" customHeight="1" x14ac:dyDescent="0.35">
      <c r="A505" s="282"/>
    </row>
    <row r="506" spans="1:1" ht="14.25" customHeight="1" x14ac:dyDescent="0.35">
      <c r="A506" s="282"/>
    </row>
    <row r="507" spans="1:1" ht="14.25" customHeight="1" x14ac:dyDescent="0.35">
      <c r="A507" s="282"/>
    </row>
    <row r="508" spans="1:1" ht="14.25" customHeight="1" x14ac:dyDescent="0.35">
      <c r="A508" s="282"/>
    </row>
    <row r="509" spans="1:1" ht="14.25" customHeight="1" x14ac:dyDescent="0.35">
      <c r="A509" s="282"/>
    </row>
    <row r="510" spans="1:1" ht="14.25" customHeight="1" x14ac:dyDescent="0.35">
      <c r="A510" s="282"/>
    </row>
    <row r="511" spans="1:1" ht="14.25" customHeight="1" x14ac:dyDescent="0.35">
      <c r="A511" s="282"/>
    </row>
    <row r="512" spans="1:1" ht="14.25" customHeight="1" x14ac:dyDescent="0.35">
      <c r="A512" s="282"/>
    </row>
    <row r="513" spans="1:1" ht="14.25" customHeight="1" x14ac:dyDescent="0.35">
      <c r="A513" s="282"/>
    </row>
    <row r="514" spans="1:1" ht="14.25" customHeight="1" x14ac:dyDescent="0.35">
      <c r="A514" s="282"/>
    </row>
    <row r="515" spans="1:1" ht="14.25" customHeight="1" x14ac:dyDescent="0.35">
      <c r="A515" s="282"/>
    </row>
    <row r="516" spans="1:1" ht="14.25" customHeight="1" x14ac:dyDescent="0.35">
      <c r="A516" s="282"/>
    </row>
    <row r="517" spans="1:1" ht="14.25" customHeight="1" x14ac:dyDescent="0.35">
      <c r="A517" s="282"/>
    </row>
    <row r="518" spans="1:1" ht="14.25" customHeight="1" x14ac:dyDescent="0.35">
      <c r="A518" s="282"/>
    </row>
    <row r="519" spans="1:1" ht="14.25" customHeight="1" x14ac:dyDescent="0.35">
      <c r="A519" s="282"/>
    </row>
    <row r="520" spans="1:1" ht="14.25" customHeight="1" x14ac:dyDescent="0.35">
      <c r="A520" s="282"/>
    </row>
    <row r="521" spans="1:1" ht="14.25" customHeight="1" x14ac:dyDescent="0.35">
      <c r="A521" s="282"/>
    </row>
    <row r="522" spans="1:1" ht="14.25" customHeight="1" x14ac:dyDescent="0.35">
      <c r="A522" s="282"/>
    </row>
    <row r="523" spans="1:1" ht="14.25" customHeight="1" x14ac:dyDescent="0.35">
      <c r="A523" s="282"/>
    </row>
    <row r="524" spans="1:1" ht="14.25" customHeight="1" x14ac:dyDescent="0.35">
      <c r="A524" s="282"/>
    </row>
    <row r="525" spans="1:1" ht="14.25" customHeight="1" x14ac:dyDescent="0.35">
      <c r="A525" s="282"/>
    </row>
    <row r="526" spans="1:1" ht="14.25" customHeight="1" x14ac:dyDescent="0.35">
      <c r="A526" s="282"/>
    </row>
    <row r="527" spans="1:1" ht="14.25" customHeight="1" x14ac:dyDescent="0.35">
      <c r="A527" s="282"/>
    </row>
    <row r="528" spans="1:1" ht="14.25" customHeight="1" x14ac:dyDescent="0.35">
      <c r="A528" s="282"/>
    </row>
    <row r="529" spans="1:1" ht="14.25" customHeight="1" x14ac:dyDescent="0.35">
      <c r="A529" s="282"/>
    </row>
    <row r="530" spans="1:1" ht="14.25" customHeight="1" x14ac:dyDescent="0.35">
      <c r="A530" s="282"/>
    </row>
    <row r="531" spans="1:1" ht="14.25" customHeight="1" x14ac:dyDescent="0.35">
      <c r="A531" s="282"/>
    </row>
    <row r="532" spans="1:1" ht="14.25" customHeight="1" x14ac:dyDescent="0.35">
      <c r="A532" s="282"/>
    </row>
    <row r="533" spans="1:1" ht="14.25" customHeight="1" x14ac:dyDescent="0.35">
      <c r="A533" s="282"/>
    </row>
    <row r="534" spans="1:1" ht="14.25" customHeight="1" x14ac:dyDescent="0.35">
      <c r="A534" s="282"/>
    </row>
    <row r="535" spans="1:1" ht="14.25" customHeight="1" x14ac:dyDescent="0.35">
      <c r="A535" s="282"/>
    </row>
    <row r="536" spans="1:1" ht="14.25" customHeight="1" x14ac:dyDescent="0.35">
      <c r="A536" s="282"/>
    </row>
    <row r="537" spans="1:1" ht="14.25" customHeight="1" x14ac:dyDescent="0.35">
      <c r="A537" s="282"/>
    </row>
    <row r="538" spans="1:1" ht="14.25" customHeight="1" x14ac:dyDescent="0.35">
      <c r="A538" s="282"/>
    </row>
    <row r="539" spans="1:1" ht="14.25" customHeight="1" x14ac:dyDescent="0.35">
      <c r="A539" s="282"/>
    </row>
    <row r="540" spans="1:1" ht="14.25" customHeight="1" x14ac:dyDescent="0.35">
      <c r="A540" s="282"/>
    </row>
    <row r="541" spans="1:1" ht="14.25" customHeight="1" x14ac:dyDescent="0.35">
      <c r="A541" s="282"/>
    </row>
    <row r="542" spans="1:1" ht="14.25" customHeight="1" x14ac:dyDescent="0.35">
      <c r="A542" s="282"/>
    </row>
    <row r="543" spans="1:1" ht="14.25" customHeight="1" x14ac:dyDescent="0.35">
      <c r="A543" s="282"/>
    </row>
    <row r="544" spans="1:1" ht="14.25" customHeight="1" x14ac:dyDescent="0.35">
      <c r="A544" s="282"/>
    </row>
    <row r="545" spans="1:1" ht="14.25" customHeight="1" x14ac:dyDescent="0.35">
      <c r="A545" s="282"/>
    </row>
    <row r="546" spans="1:1" ht="14.25" customHeight="1" x14ac:dyDescent="0.35">
      <c r="A546" s="282"/>
    </row>
    <row r="547" spans="1:1" ht="14.25" customHeight="1" x14ac:dyDescent="0.35">
      <c r="A547" s="282"/>
    </row>
    <row r="548" spans="1:1" ht="14.25" customHeight="1" x14ac:dyDescent="0.35">
      <c r="A548" s="282"/>
    </row>
    <row r="549" spans="1:1" ht="14.25" customHeight="1" x14ac:dyDescent="0.35">
      <c r="A549" s="282"/>
    </row>
    <row r="550" spans="1:1" ht="14.25" customHeight="1" x14ac:dyDescent="0.35">
      <c r="A550" s="282"/>
    </row>
    <row r="551" spans="1:1" ht="14.25" customHeight="1" x14ac:dyDescent="0.35">
      <c r="A551" s="282"/>
    </row>
    <row r="552" spans="1:1" ht="14.25" customHeight="1" x14ac:dyDescent="0.35">
      <c r="A552" s="282"/>
    </row>
    <row r="553" spans="1:1" ht="14.25" customHeight="1" x14ac:dyDescent="0.35">
      <c r="A553" s="282"/>
    </row>
    <row r="554" spans="1:1" ht="14.25" customHeight="1" x14ac:dyDescent="0.35">
      <c r="A554" s="282"/>
    </row>
    <row r="555" spans="1:1" ht="14.25" customHeight="1" x14ac:dyDescent="0.35">
      <c r="A555" s="282"/>
    </row>
    <row r="556" spans="1:1" ht="14.25" customHeight="1" x14ac:dyDescent="0.35">
      <c r="A556" s="282"/>
    </row>
    <row r="557" spans="1:1" ht="14.25" customHeight="1" x14ac:dyDescent="0.35">
      <c r="A557" s="282"/>
    </row>
    <row r="558" spans="1:1" ht="14.25" customHeight="1" x14ac:dyDescent="0.35">
      <c r="A558" s="282"/>
    </row>
    <row r="559" spans="1:1" ht="14.25" customHeight="1" x14ac:dyDescent="0.35">
      <c r="A559" s="282"/>
    </row>
    <row r="560" spans="1:1" ht="14.25" customHeight="1" x14ac:dyDescent="0.35">
      <c r="A560" s="282"/>
    </row>
    <row r="561" spans="1:1" ht="14.25" customHeight="1" x14ac:dyDescent="0.35">
      <c r="A561" s="282"/>
    </row>
    <row r="562" spans="1:1" ht="14.25" customHeight="1" x14ac:dyDescent="0.35">
      <c r="A562" s="282"/>
    </row>
    <row r="563" spans="1:1" ht="14.25" customHeight="1" x14ac:dyDescent="0.35">
      <c r="A563" s="282"/>
    </row>
    <row r="564" spans="1:1" ht="14.25" customHeight="1" x14ac:dyDescent="0.35">
      <c r="A564" s="282"/>
    </row>
    <row r="565" spans="1:1" ht="14.25" customHeight="1" x14ac:dyDescent="0.35">
      <c r="A565" s="282"/>
    </row>
    <row r="566" spans="1:1" ht="14.25" customHeight="1" x14ac:dyDescent="0.35">
      <c r="A566" s="282"/>
    </row>
    <row r="567" spans="1:1" ht="14.25" customHeight="1" x14ac:dyDescent="0.35">
      <c r="A567" s="282"/>
    </row>
    <row r="568" spans="1:1" ht="14.25" customHeight="1" x14ac:dyDescent="0.35">
      <c r="A568" s="282"/>
    </row>
    <row r="569" spans="1:1" ht="14.25" customHeight="1" x14ac:dyDescent="0.35">
      <c r="A569" s="282"/>
    </row>
    <row r="570" spans="1:1" ht="14.25" customHeight="1" x14ac:dyDescent="0.35">
      <c r="A570" s="282"/>
    </row>
    <row r="571" spans="1:1" ht="14.25" customHeight="1" x14ac:dyDescent="0.35">
      <c r="A571" s="282"/>
    </row>
    <row r="572" spans="1:1" ht="14.25" customHeight="1" x14ac:dyDescent="0.35">
      <c r="A572" s="282"/>
    </row>
    <row r="573" spans="1:1" ht="14.25" customHeight="1" x14ac:dyDescent="0.35">
      <c r="A573" s="282"/>
    </row>
    <row r="574" spans="1:1" ht="14.25" customHeight="1" x14ac:dyDescent="0.35">
      <c r="A574" s="282"/>
    </row>
    <row r="575" spans="1:1" ht="14.25" customHeight="1" x14ac:dyDescent="0.35">
      <c r="A575" s="282"/>
    </row>
    <row r="576" spans="1:1" ht="14.25" customHeight="1" x14ac:dyDescent="0.35">
      <c r="A576" s="282"/>
    </row>
    <row r="577" spans="1:1" ht="14.25" customHeight="1" x14ac:dyDescent="0.35">
      <c r="A577" s="282"/>
    </row>
    <row r="578" spans="1:1" ht="14.25" customHeight="1" x14ac:dyDescent="0.35">
      <c r="A578" s="282"/>
    </row>
    <row r="579" spans="1:1" ht="14.25" customHeight="1" x14ac:dyDescent="0.35">
      <c r="A579" s="282"/>
    </row>
    <row r="580" spans="1:1" ht="14.25" customHeight="1" x14ac:dyDescent="0.35">
      <c r="A580" s="282"/>
    </row>
    <row r="581" spans="1:1" ht="14.25" customHeight="1" x14ac:dyDescent="0.35">
      <c r="A581" s="282"/>
    </row>
    <row r="582" spans="1:1" ht="14.25" customHeight="1" x14ac:dyDescent="0.35">
      <c r="A582" s="282"/>
    </row>
    <row r="583" spans="1:1" ht="14.25" customHeight="1" x14ac:dyDescent="0.35">
      <c r="A583" s="282"/>
    </row>
    <row r="584" spans="1:1" ht="14.25" customHeight="1" x14ac:dyDescent="0.35">
      <c r="A584" s="282"/>
    </row>
    <row r="585" spans="1:1" ht="14.25" customHeight="1" x14ac:dyDescent="0.35">
      <c r="A585" s="282"/>
    </row>
    <row r="586" spans="1:1" ht="14.25" customHeight="1" x14ac:dyDescent="0.35">
      <c r="A586" s="282"/>
    </row>
    <row r="587" spans="1:1" ht="14.25" customHeight="1" x14ac:dyDescent="0.35">
      <c r="A587" s="282"/>
    </row>
    <row r="588" spans="1:1" ht="14.25" customHeight="1" x14ac:dyDescent="0.35">
      <c r="A588" s="282"/>
    </row>
    <row r="589" spans="1:1" ht="14.25" customHeight="1" x14ac:dyDescent="0.35">
      <c r="A589" s="282"/>
    </row>
    <row r="590" spans="1:1" ht="14.25" customHeight="1" x14ac:dyDescent="0.35">
      <c r="A590" s="282"/>
    </row>
    <row r="591" spans="1:1" ht="14.25" customHeight="1" x14ac:dyDescent="0.35">
      <c r="A591" s="282"/>
    </row>
    <row r="592" spans="1:1" ht="14.25" customHeight="1" x14ac:dyDescent="0.35">
      <c r="A592" s="282"/>
    </row>
    <row r="593" spans="1:1" ht="14.25" customHeight="1" x14ac:dyDescent="0.35">
      <c r="A593" s="282"/>
    </row>
    <row r="594" spans="1:1" ht="14.25" customHeight="1" x14ac:dyDescent="0.35">
      <c r="A594" s="282"/>
    </row>
    <row r="595" spans="1:1" ht="14.25" customHeight="1" x14ac:dyDescent="0.35">
      <c r="A595" s="282"/>
    </row>
    <row r="596" spans="1:1" ht="14.25" customHeight="1" x14ac:dyDescent="0.35">
      <c r="A596" s="282"/>
    </row>
    <row r="597" spans="1:1" ht="14.25" customHeight="1" x14ac:dyDescent="0.35">
      <c r="A597" s="282"/>
    </row>
    <row r="598" spans="1:1" ht="14.25" customHeight="1" x14ac:dyDescent="0.35">
      <c r="A598" s="282"/>
    </row>
    <row r="599" spans="1:1" ht="14.25" customHeight="1" x14ac:dyDescent="0.35">
      <c r="A599" s="282"/>
    </row>
    <row r="600" spans="1:1" ht="14.25" customHeight="1" x14ac:dyDescent="0.35">
      <c r="A600" s="282"/>
    </row>
    <row r="601" spans="1:1" ht="14.25" customHeight="1" x14ac:dyDescent="0.35">
      <c r="A601" s="282"/>
    </row>
    <row r="602" spans="1:1" ht="14.25" customHeight="1" x14ac:dyDescent="0.35">
      <c r="A602" s="282"/>
    </row>
    <row r="603" spans="1:1" ht="14.25" customHeight="1" x14ac:dyDescent="0.35">
      <c r="A603" s="282"/>
    </row>
    <row r="604" spans="1:1" ht="14.25" customHeight="1" x14ac:dyDescent="0.35">
      <c r="A604" s="282"/>
    </row>
    <row r="605" spans="1:1" ht="14.25" customHeight="1" x14ac:dyDescent="0.35">
      <c r="A605" s="282"/>
    </row>
    <row r="606" spans="1:1" ht="14.25" customHeight="1" x14ac:dyDescent="0.35">
      <c r="A606" s="282"/>
    </row>
    <row r="607" spans="1:1" ht="14.25" customHeight="1" x14ac:dyDescent="0.35">
      <c r="A607" s="282"/>
    </row>
    <row r="608" spans="1:1" ht="14.25" customHeight="1" x14ac:dyDescent="0.35">
      <c r="A608" s="282"/>
    </row>
    <row r="609" spans="1:1" ht="14.25" customHeight="1" x14ac:dyDescent="0.35">
      <c r="A609" s="282"/>
    </row>
    <row r="610" spans="1:1" ht="14.25" customHeight="1" x14ac:dyDescent="0.35">
      <c r="A610" s="282"/>
    </row>
    <row r="611" spans="1:1" ht="14.25" customHeight="1" x14ac:dyDescent="0.35">
      <c r="A611" s="282"/>
    </row>
    <row r="612" spans="1:1" ht="14.25" customHeight="1" x14ac:dyDescent="0.35">
      <c r="A612" s="282"/>
    </row>
    <row r="613" spans="1:1" ht="14.25" customHeight="1" x14ac:dyDescent="0.35">
      <c r="A613" s="282"/>
    </row>
    <row r="614" spans="1:1" ht="14.25" customHeight="1" x14ac:dyDescent="0.35">
      <c r="A614" s="282"/>
    </row>
    <row r="615" spans="1:1" ht="14.25" customHeight="1" x14ac:dyDescent="0.35">
      <c r="A615" s="282"/>
    </row>
    <row r="616" spans="1:1" ht="14.25" customHeight="1" x14ac:dyDescent="0.35">
      <c r="A616" s="282"/>
    </row>
    <row r="617" spans="1:1" ht="14.25" customHeight="1" x14ac:dyDescent="0.35">
      <c r="A617" s="282"/>
    </row>
    <row r="618" spans="1:1" ht="14.25" customHeight="1" x14ac:dyDescent="0.35">
      <c r="A618" s="282"/>
    </row>
    <row r="619" spans="1:1" ht="14.25" customHeight="1" x14ac:dyDescent="0.35">
      <c r="A619" s="282"/>
    </row>
    <row r="620" spans="1:1" ht="14.25" customHeight="1" x14ac:dyDescent="0.35">
      <c r="A620" s="282"/>
    </row>
    <row r="621" spans="1:1" ht="14.25" customHeight="1" x14ac:dyDescent="0.35">
      <c r="A621" s="282"/>
    </row>
    <row r="622" spans="1:1" ht="14.25" customHeight="1" x14ac:dyDescent="0.35">
      <c r="A622" s="282"/>
    </row>
    <row r="623" spans="1:1" ht="14.25" customHeight="1" x14ac:dyDescent="0.35">
      <c r="A623" s="282"/>
    </row>
    <row r="624" spans="1:1" ht="14.25" customHeight="1" x14ac:dyDescent="0.35">
      <c r="A624" s="282"/>
    </row>
    <row r="625" spans="1:1" ht="14.25" customHeight="1" x14ac:dyDescent="0.35">
      <c r="A625" s="282"/>
    </row>
    <row r="626" spans="1:1" ht="14.25" customHeight="1" x14ac:dyDescent="0.35">
      <c r="A626" s="282"/>
    </row>
    <row r="627" spans="1:1" ht="14.25" customHeight="1" x14ac:dyDescent="0.35">
      <c r="A627" s="282"/>
    </row>
    <row r="628" spans="1:1" ht="14.25" customHeight="1" x14ac:dyDescent="0.35">
      <c r="A628" s="282"/>
    </row>
    <row r="629" spans="1:1" ht="14.25" customHeight="1" x14ac:dyDescent="0.35">
      <c r="A629" s="282"/>
    </row>
    <row r="630" spans="1:1" ht="14.25" customHeight="1" x14ac:dyDescent="0.35">
      <c r="A630" s="282"/>
    </row>
    <row r="631" spans="1:1" ht="14.25" customHeight="1" x14ac:dyDescent="0.35">
      <c r="A631" s="282"/>
    </row>
    <row r="632" spans="1:1" ht="14.25" customHeight="1" x14ac:dyDescent="0.35">
      <c r="A632" s="282"/>
    </row>
    <row r="633" spans="1:1" ht="14.25" customHeight="1" x14ac:dyDescent="0.35">
      <c r="A633" s="282"/>
    </row>
    <row r="634" spans="1:1" ht="14.25" customHeight="1" x14ac:dyDescent="0.35">
      <c r="A634" s="282"/>
    </row>
    <row r="635" spans="1:1" ht="14.25" customHeight="1" x14ac:dyDescent="0.35">
      <c r="A635" s="282"/>
    </row>
    <row r="636" spans="1:1" ht="14.25" customHeight="1" x14ac:dyDescent="0.35">
      <c r="A636" s="282"/>
    </row>
    <row r="637" spans="1:1" ht="14.25" customHeight="1" x14ac:dyDescent="0.35">
      <c r="A637" s="282"/>
    </row>
    <row r="638" spans="1:1" ht="14.25" customHeight="1" x14ac:dyDescent="0.35">
      <c r="A638" s="282"/>
    </row>
    <row r="639" spans="1:1" ht="14.25" customHeight="1" x14ac:dyDescent="0.35">
      <c r="A639" s="282"/>
    </row>
    <row r="640" spans="1:1" ht="14.25" customHeight="1" x14ac:dyDescent="0.35">
      <c r="A640" s="282"/>
    </row>
    <row r="641" spans="1:1" ht="14.25" customHeight="1" x14ac:dyDescent="0.35">
      <c r="A641" s="282"/>
    </row>
    <row r="642" spans="1:1" ht="14.25" customHeight="1" x14ac:dyDescent="0.35">
      <c r="A642" s="282"/>
    </row>
    <row r="643" spans="1:1" ht="14.25" customHeight="1" x14ac:dyDescent="0.35">
      <c r="A643" s="282"/>
    </row>
    <row r="644" spans="1:1" ht="14.25" customHeight="1" x14ac:dyDescent="0.35">
      <c r="A644" s="282"/>
    </row>
    <row r="645" spans="1:1" ht="14.25" customHeight="1" x14ac:dyDescent="0.35">
      <c r="A645" s="282"/>
    </row>
    <row r="646" spans="1:1" ht="14.25" customHeight="1" x14ac:dyDescent="0.35">
      <c r="A646" s="282"/>
    </row>
    <row r="647" spans="1:1" ht="14.25" customHeight="1" x14ac:dyDescent="0.35">
      <c r="A647" s="282"/>
    </row>
    <row r="648" spans="1:1" ht="14.25" customHeight="1" x14ac:dyDescent="0.35">
      <c r="A648" s="282"/>
    </row>
    <row r="649" spans="1:1" ht="14.25" customHeight="1" x14ac:dyDescent="0.35">
      <c r="A649" s="282"/>
    </row>
    <row r="650" spans="1:1" ht="14.25" customHeight="1" x14ac:dyDescent="0.35">
      <c r="A650" s="282"/>
    </row>
    <row r="651" spans="1:1" ht="14.25" customHeight="1" x14ac:dyDescent="0.35">
      <c r="A651" s="282"/>
    </row>
    <row r="652" spans="1:1" ht="14.25" customHeight="1" x14ac:dyDescent="0.35">
      <c r="A652" s="282"/>
    </row>
    <row r="653" spans="1:1" ht="14.25" customHeight="1" x14ac:dyDescent="0.35">
      <c r="A653" s="282"/>
    </row>
    <row r="654" spans="1:1" ht="14.25" customHeight="1" x14ac:dyDescent="0.35">
      <c r="A654" s="282"/>
    </row>
    <row r="655" spans="1:1" ht="14.25" customHeight="1" x14ac:dyDescent="0.35">
      <c r="A655" s="282"/>
    </row>
    <row r="656" spans="1:1" ht="14.25" customHeight="1" x14ac:dyDescent="0.35">
      <c r="A656" s="282"/>
    </row>
    <row r="657" spans="1:1" ht="14.25" customHeight="1" x14ac:dyDescent="0.35">
      <c r="A657" s="282"/>
    </row>
    <row r="658" spans="1:1" ht="14.25" customHeight="1" x14ac:dyDescent="0.35">
      <c r="A658" s="282"/>
    </row>
    <row r="659" spans="1:1" ht="14.25" customHeight="1" x14ac:dyDescent="0.35">
      <c r="A659" s="282"/>
    </row>
    <row r="660" spans="1:1" ht="14.25" customHeight="1" x14ac:dyDescent="0.35">
      <c r="A660" s="282"/>
    </row>
    <row r="661" spans="1:1" ht="14.25" customHeight="1" x14ac:dyDescent="0.35">
      <c r="A661" s="282"/>
    </row>
    <row r="662" spans="1:1" ht="14.25" customHeight="1" x14ac:dyDescent="0.35">
      <c r="A662" s="282"/>
    </row>
    <row r="663" spans="1:1" ht="14.25" customHeight="1" x14ac:dyDescent="0.35">
      <c r="A663" s="282"/>
    </row>
    <row r="664" spans="1:1" ht="14.25" customHeight="1" x14ac:dyDescent="0.35">
      <c r="A664" s="282"/>
    </row>
    <row r="665" spans="1:1" ht="14.25" customHeight="1" x14ac:dyDescent="0.35">
      <c r="A665" s="282"/>
    </row>
    <row r="666" spans="1:1" ht="14.25" customHeight="1" x14ac:dyDescent="0.35">
      <c r="A666" s="282"/>
    </row>
    <row r="667" spans="1:1" ht="14.25" customHeight="1" x14ac:dyDescent="0.35">
      <c r="A667" s="282"/>
    </row>
    <row r="668" spans="1:1" ht="14.25" customHeight="1" x14ac:dyDescent="0.35">
      <c r="A668" s="282"/>
    </row>
    <row r="669" spans="1:1" ht="14.25" customHeight="1" x14ac:dyDescent="0.35">
      <c r="A669" s="282"/>
    </row>
    <row r="670" spans="1:1" ht="14.25" customHeight="1" x14ac:dyDescent="0.35">
      <c r="A670" s="282"/>
    </row>
    <row r="671" spans="1:1" ht="14.25" customHeight="1" x14ac:dyDescent="0.35">
      <c r="A671" s="282"/>
    </row>
    <row r="672" spans="1:1" ht="14.25" customHeight="1" x14ac:dyDescent="0.35">
      <c r="A672" s="282"/>
    </row>
    <row r="673" spans="1:1" ht="14.25" customHeight="1" x14ac:dyDescent="0.35">
      <c r="A673" s="282"/>
    </row>
    <row r="674" spans="1:1" ht="14.25" customHeight="1" x14ac:dyDescent="0.35">
      <c r="A674" s="282"/>
    </row>
    <row r="675" spans="1:1" ht="14.25" customHeight="1" x14ac:dyDescent="0.35">
      <c r="A675" s="282"/>
    </row>
    <row r="676" spans="1:1" ht="14.25" customHeight="1" x14ac:dyDescent="0.35">
      <c r="A676" s="282"/>
    </row>
    <row r="677" spans="1:1" ht="14.25" customHeight="1" x14ac:dyDescent="0.35">
      <c r="A677" s="282"/>
    </row>
    <row r="678" spans="1:1" ht="14.25" customHeight="1" x14ac:dyDescent="0.35">
      <c r="A678" s="282"/>
    </row>
    <row r="679" spans="1:1" ht="14.25" customHeight="1" x14ac:dyDescent="0.35">
      <c r="A679" s="282"/>
    </row>
    <row r="680" spans="1:1" ht="14.25" customHeight="1" x14ac:dyDescent="0.35">
      <c r="A680" s="282"/>
    </row>
    <row r="681" spans="1:1" ht="14.25" customHeight="1" x14ac:dyDescent="0.35">
      <c r="A681" s="282"/>
    </row>
    <row r="682" spans="1:1" ht="14.25" customHeight="1" x14ac:dyDescent="0.35">
      <c r="A682" s="282"/>
    </row>
    <row r="683" spans="1:1" ht="14.25" customHeight="1" x14ac:dyDescent="0.35">
      <c r="A683" s="282"/>
    </row>
    <row r="684" spans="1:1" ht="14.25" customHeight="1" x14ac:dyDescent="0.35">
      <c r="A684" s="282"/>
    </row>
    <row r="685" spans="1:1" ht="14.25" customHeight="1" x14ac:dyDescent="0.35">
      <c r="A685" s="282"/>
    </row>
    <row r="686" spans="1:1" ht="14.25" customHeight="1" x14ac:dyDescent="0.35">
      <c r="A686" s="282"/>
    </row>
    <row r="687" spans="1:1" ht="14.25" customHeight="1" x14ac:dyDescent="0.35">
      <c r="A687" s="282"/>
    </row>
    <row r="688" spans="1:1" ht="14.25" customHeight="1" x14ac:dyDescent="0.35">
      <c r="A688" s="282"/>
    </row>
    <row r="689" spans="1:1" ht="14.25" customHeight="1" x14ac:dyDescent="0.35">
      <c r="A689" s="282"/>
    </row>
    <row r="690" spans="1:1" ht="14.25" customHeight="1" x14ac:dyDescent="0.35">
      <c r="A690" s="282"/>
    </row>
    <row r="691" spans="1:1" ht="14.25" customHeight="1" x14ac:dyDescent="0.35">
      <c r="A691" s="282"/>
    </row>
    <row r="692" spans="1:1" ht="14.25" customHeight="1" x14ac:dyDescent="0.35">
      <c r="A692" s="282"/>
    </row>
    <row r="693" spans="1:1" ht="14.25" customHeight="1" x14ac:dyDescent="0.35">
      <c r="A693" s="282"/>
    </row>
    <row r="694" spans="1:1" ht="14.25" customHeight="1" x14ac:dyDescent="0.35">
      <c r="A694" s="282"/>
    </row>
    <row r="695" spans="1:1" ht="14.25" customHeight="1" x14ac:dyDescent="0.35">
      <c r="A695" s="282"/>
    </row>
    <row r="696" spans="1:1" ht="14.25" customHeight="1" x14ac:dyDescent="0.35">
      <c r="A696" s="282"/>
    </row>
    <row r="697" spans="1:1" ht="14.25" customHeight="1" x14ac:dyDescent="0.35">
      <c r="A697" s="282"/>
    </row>
    <row r="698" spans="1:1" ht="14.25" customHeight="1" x14ac:dyDescent="0.35">
      <c r="A698" s="282"/>
    </row>
    <row r="699" spans="1:1" ht="14.25" customHeight="1" x14ac:dyDescent="0.35">
      <c r="A699" s="282"/>
    </row>
    <row r="700" spans="1:1" ht="14.25" customHeight="1" x14ac:dyDescent="0.35">
      <c r="A700" s="282"/>
    </row>
    <row r="701" spans="1:1" ht="14.25" customHeight="1" x14ac:dyDescent="0.35">
      <c r="A701" s="282"/>
    </row>
    <row r="702" spans="1:1" ht="14.25" customHeight="1" x14ac:dyDescent="0.35">
      <c r="A702" s="282"/>
    </row>
    <row r="703" spans="1:1" ht="14.25" customHeight="1" x14ac:dyDescent="0.35">
      <c r="A703" s="282"/>
    </row>
    <row r="704" spans="1:1" ht="14.25" customHeight="1" x14ac:dyDescent="0.35">
      <c r="A704" s="282"/>
    </row>
    <row r="705" spans="1:1" ht="14.25" customHeight="1" x14ac:dyDescent="0.35">
      <c r="A705" s="282"/>
    </row>
    <row r="706" spans="1:1" ht="14.25" customHeight="1" x14ac:dyDescent="0.35">
      <c r="A706" s="282"/>
    </row>
    <row r="707" spans="1:1" ht="14.25" customHeight="1" x14ac:dyDescent="0.35">
      <c r="A707" s="282"/>
    </row>
    <row r="708" spans="1:1" ht="14.25" customHeight="1" x14ac:dyDescent="0.35">
      <c r="A708" s="282"/>
    </row>
    <row r="709" spans="1:1" ht="14.25" customHeight="1" x14ac:dyDescent="0.35">
      <c r="A709" s="282"/>
    </row>
    <row r="710" spans="1:1" ht="14.25" customHeight="1" x14ac:dyDescent="0.35">
      <c r="A710" s="282"/>
    </row>
    <row r="711" spans="1:1" ht="14.25" customHeight="1" x14ac:dyDescent="0.35">
      <c r="A711" s="282"/>
    </row>
    <row r="712" spans="1:1" ht="14.25" customHeight="1" x14ac:dyDescent="0.35">
      <c r="A712" s="282"/>
    </row>
    <row r="713" spans="1:1" ht="14.25" customHeight="1" x14ac:dyDescent="0.35">
      <c r="A713" s="282"/>
    </row>
    <row r="714" spans="1:1" ht="14.25" customHeight="1" x14ac:dyDescent="0.35">
      <c r="A714" s="282"/>
    </row>
    <row r="715" spans="1:1" ht="14.25" customHeight="1" x14ac:dyDescent="0.35">
      <c r="A715" s="282"/>
    </row>
    <row r="716" spans="1:1" ht="14.25" customHeight="1" x14ac:dyDescent="0.35">
      <c r="A716" s="282"/>
    </row>
    <row r="717" spans="1:1" ht="14.25" customHeight="1" x14ac:dyDescent="0.35">
      <c r="A717" s="282"/>
    </row>
    <row r="718" spans="1:1" ht="14.25" customHeight="1" x14ac:dyDescent="0.35">
      <c r="A718" s="282"/>
    </row>
    <row r="719" spans="1:1" ht="14.25" customHeight="1" x14ac:dyDescent="0.35">
      <c r="A719" s="282"/>
    </row>
    <row r="720" spans="1:1" ht="14.25" customHeight="1" x14ac:dyDescent="0.35">
      <c r="A720" s="282"/>
    </row>
    <row r="721" spans="1:1" ht="14.25" customHeight="1" x14ac:dyDescent="0.35">
      <c r="A721" s="282"/>
    </row>
    <row r="722" spans="1:1" ht="14.25" customHeight="1" x14ac:dyDescent="0.35">
      <c r="A722" s="282"/>
    </row>
    <row r="723" spans="1:1" ht="14.25" customHeight="1" x14ac:dyDescent="0.35">
      <c r="A723" s="282"/>
    </row>
    <row r="724" spans="1:1" ht="14.25" customHeight="1" x14ac:dyDescent="0.35">
      <c r="A724" s="282"/>
    </row>
    <row r="725" spans="1:1" ht="14.25" customHeight="1" x14ac:dyDescent="0.35">
      <c r="A725" s="282"/>
    </row>
    <row r="726" spans="1:1" ht="14.25" customHeight="1" x14ac:dyDescent="0.35">
      <c r="A726" s="282"/>
    </row>
    <row r="727" spans="1:1" ht="14.25" customHeight="1" x14ac:dyDescent="0.35">
      <c r="A727" s="282"/>
    </row>
    <row r="728" spans="1:1" ht="14.25" customHeight="1" x14ac:dyDescent="0.35">
      <c r="A728" s="282"/>
    </row>
    <row r="729" spans="1:1" ht="14.25" customHeight="1" x14ac:dyDescent="0.35">
      <c r="A729" s="282"/>
    </row>
    <row r="730" spans="1:1" ht="14.25" customHeight="1" x14ac:dyDescent="0.35">
      <c r="A730" s="282"/>
    </row>
    <row r="731" spans="1:1" ht="14.25" customHeight="1" x14ac:dyDescent="0.35">
      <c r="A731" s="282"/>
    </row>
    <row r="732" spans="1:1" ht="14.25" customHeight="1" x14ac:dyDescent="0.35">
      <c r="A732" s="282"/>
    </row>
    <row r="733" spans="1:1" ht="14.25" customHeight="1" x14ac:dyDescent="0.35">
      <c r="A733" s="282"/>
    </row>
    <row r="734" spans="1:1" ht="14.25" customHeight="1" x14ac:dyDescent="0.35">
      <c r="A734" s="282"/>
    </row>
    <row r="735" spans="1:1" ht="14.25" customHeight="1" x14ac:dyDescent="0.35">
      <c r="A735" s="282"/>
    </row>
    <row r="736" spans="1:1" ht="14.25" customHeight="1" x14ac:dyDescent="0.35">
      <c r="A736" s="282"/>
    </row>
    <row r="737" spans="1:1" ht="14.25" customHeight="1" x14ac:dyDescent="0.35">
      <c r="A737" s="282"/>
    </row>
    <row r="738" spans="1:1" ht="14.25" customHeight="1" x14ac:dyDescent="0.35">
      <c r="A738" s="282"/>
    </row>
    <row r="739" spans="1:1" ht="14.25" customHeight="1" x14ac:dyDescent="0.35">
      <c r="A739" s="282"/>
    </row>
    <row r="740" spans="1:1" ht="14.25" customHeight="1" x14ac:dyDescent="0.35">
      <c r="A740" s="282"/>
    </row>
    <row r="741" spans="1:1" ht="14.25" customHeight="1" x14ac:dyDescent="0.35">
      <c r="A741" s="282"/>
    </row>
    <row r="742" spans="1:1" ht="14.25" customHeight="1" x14ac:dyDescent="0.35">
      <c r="A742" s="282"/>
    </row>
    <row r="743" spans="1:1" ht="14.25" customHeight="1" x14ac:dyDescent="0.35">
      <c r="A743" s="282"/>
    </row>
    <row r="744" spans="1:1" ht="14.25" customHeight="1" x14ac:dyDescent="0.35">
      <c r="A744" s="282"/>
    </row>
    <row r="745" spans="1:1" ht="14.25" customHeight="1" x14ac:dyDescent="0.35">
      <c r="A745" s="282"/>
    </row>
    <row r="746" spans="1:1" ht="14.25" customHeight="1" x14ac:dyDescent="0.35">
      <c r="A746" s="282"/>
    </row>
    <row r="747" spans="1:1" ht="14.25" customHeight="1" x14ac:dyDescent="0.35">
      <c r="A747" s="282"/>
    </row>
    <row r="748" spans="1:1" ht="14.25" customHeight="1" x14ac:dyDescent="0.35">
      <c r="A748" s="282"/>
    </row>
    <row r="749" spans="1:1" ht="14.25" customHeight="1" x14ac:dyDescent="0.35">
      <c r="A749" s="282"/>
    </row>
    <row r="750" spans="1:1" ht="14.25" customHeight="1" x14ac:dyDescent="0.35">
      <c r="A750" s="282"/>
    </row>
    <row r="751" spans="1:1" ht="14.25" customHeight="1" x14ac:dyDescent="0.35">
      <c r="A751" s="282"/>
    </row>
    <row r="752" spans="1:1" ht="14.25" customHeight="1" x14ac:dyDescent="0.35">
      <c r="A752" s="282"/>
    </row>
    <row r="753" spans="1:1" ht="14.25" customHeight="1" x14ac:dyDescent="0.35">
      <c r="A753" s="282"/>
    </row>
    <row r="754" spans="1:1" ht="14.25" customHeight="1" x14ac:dyDescent="0.35">
      <c r="A754" s="282"/>
    </row>
    <row r="755" spans="1:1" ht="14.25" customHeight="1" x14ac:dyDescent="0.35">
      <c r="A755" s="282"/>
    </row>
    <row r="756" spans="1:1" ht="14.25" customHeight="1" x14ac:dyDescent="0.35">
      <c r="A756" s="282"/>
    </row>
    <row r="757" spans="1:1" ht="14.25" customHeight="1" x14ac:dyDescent="0.35">
      <c r="A757" s="282"/>
    </row>
    <row r="758" spans="1:1" ht="14.25" customHeight="1" x14ac:dyDescent="0.35">
      <c r="A758" s="282"/>
    </row>
    <row r="759" spans="1:1" ht="14.25" customHeight="1" x14ac:dyDescent="0.35">
      <c r="A759" s="282"/>
    </row>
    <row r="760" spans="1:1" ht="14.25" customHeight="1" x14ac:dyDescent="0.35">
      <c r="A760" s="282"/>
    </row>
    <row r="761" spans="1:1" ht="14.25" customHeight="1" x14ac:dyDescent="0.35">
      <c r="A761" s="282"/>
    </row>
    <row r="762" spans="1:1" ht="14.25" customHeight="1" x14ac:dyDescent="0.35">
      <c r="A762" s="282"/>
    </row>
    <row r="763" spans="1:1" ht="14.25" customHeight="1" x14ac:dyDescent="0.35">
      <c r="A763" s="282"/>
    </row>
    <row r="764" spans="1:1" ht="14.25" customHeight="1" x14ac:dyDescent="0.35">
      <c r="A764" s="282"/>
    </row>
    <row r="765" spans="1:1" ht="14.25" customHeight="1" x14ac:dyDescent="0.35">
      <c r="A765" s="282"/>
    </row>
    <row r="766" spans="1:1" ht="14.25" customHeight="1" x14ac:dyDescent="0.35">
      <c r="A766" s="282"/>
    </row>
    <row r="767" spans="1:1" ht="14.25" customHeight="1" x14ac:dyDescent="0.35">
      <c r="A767" s="282"/>
    </row>
    <row r="768" spans="1:1" ht="14.25" customHeight="1" x14ac:dyDescent="0.35">
      <c r="A768" s="282"/>
    </row>
    <row r="769" spans="1:1" ht="14.25" customHeight="1" x14ac:dyDescent="0.35">
      <c r="A769" s="282"/>
    </row>
    <row r="770" spans="1:1" ht="14.25" customHeight="1" x14ac:dyDescent="0.35">
      <c r="A770" s="282"/>
    </row>
    <row r="771" spans="1:1" ht="14.25" customHeight="1" x14ac:dyDescent="0.35">
      <c r="A771" s="282"/>
    </row>
    <row r="772" spans="1:1" ht="14.25" customHeight="1" x14ac:dyDescent="0.35">
      <c r="A772" s="282"/>
    </row>
    <row r="773" spans="1:1" ht="14.25" customHeight="1" x14ac:dyDescent="0.35">
      <c r="A773" s="282"/>
    </row>
    <row r="774" spans="1:1" ht="14.25" customHeight="1" x14ac:dyDescent="0.35">
      <c r="A774" s="282"/>
    </row>
    <row r="775" spans="1:1" ht="14.25" customHeight="1" x14ac:dyDescent="0.35">
      <c r="A775" s="282"/>
    </row>
    <row r="776" spans="1:1" ht="14.25" customHeight="1" x14ac:dyDescent="0.35">
      <c r="A776" s="282"/>
    </row>
    <row r="777" spans="1:1" ht="14.25" customHeight="1" x14ac:dyDescent="0.35">
      <c r="A777" s="282"/>
    </row>
    <row r="778" spans="1:1" ht="14.25" customHeight="1" x14ac:dyDescent="0.35">
      <c r="A778" s="282"/>
    </row>
    <row r="779" spans="1:1" ht="14.25" customHeight="1" x14ac:dyDescent="0.35">
      <c r="A779" s="282"/>
    </row>
    <row r="780" spans="1:1" ht="14.25" customHeight="1" x14ac:dyDescent="0.35">
      <c r="A780" s="282"/>
    </row>
    <row r="781" spans="1:1" ht="14.25" customHeight="1" x14ac:dyDescent="0.35">
      <c r="A781" s="282"/>
    </row>
    <row r="782" spans="1:1" ht="14.25" customHeight="1" x14ac:dyDescent="0.35">
      <c r="A782" s="282"/>
    </row>
    <row r="783" spans="1:1" ht="14.25" customHeight="1" x14ac:dyDescent="0.35">
      <c r="A783" s="282"/>
    </row>
    <row r="784" spans="1:1" ht="14.25" customHeight="1" x14ac:dyDescent="0.35">
      <c r="A784" s="282"/>
    </row>
    <row r="785" spans="1:1" ht="14.25" customHeight="1" x14ac:dyDescent="0.35">
      <c r="A785" s="282"/>
    </row>
    <row r="786" spans="1:1" ht="14.25" customHeight="1" x14ac:dyDescent="0.35">
      <c r="A786" s="282"/>
    </row>
    <row r="787" spans="1:1" ht="14.25" customHeight="1" x14ac:dyDescent="0.35">
      <c r="A787" s="282"/>
    </row>
    <row r="788" spans="1:1" ht="14.25" customHeight="1" x14ac:dyDescent="0.35">
      <c r="A788" s="282"/>
    </row>
    <row r="789" spans="1:1" ht="14.25" customHeight="1" x14ac:dyDescent="0.35">
      <c r="A789" s="282"/>
    </row>
    <row r="790" spans="1:1" ht="14.25" customHeight="1" x14ac:dyDescent="0.35">
      <c r="A790" s="282"/>
    </row>
    <row r="791" spans="1:1" ht="14.25" customHeight="1" x14ac:dyDescent="0.35">
      <c r="A791" s="282"/>
    </row>
    <row r="792" spans="1:1" ht="14.25" customHeight="1" x14ac:dyDescent="0.35">
      <c r="A792" s="282"/>
    </row>
    <row r="793" spans="1:1" ht="14.25" customHeight="1" x14ac:dyDescent="0.35">
      <c r="A793" s="282"/>
    </row>
    <row r="794" spans="1:1" ht="14.25" customHeight="1" x14ac:dyDescent="0.35">
      <c r="A794" s="282"/>
    </row>
    <row r="795" spans="1:1" ht="14.25" customHeight="1" x14ac:dyDescent="0.35">
      <c r="A795" s="282"/>
    </row>
    <row r="796" spans="1:1" ht="14.25" customHeight="1" x14ac:dyDescent="0.35">
      <c r="A796" s="282"/>
    </row>
    <row r="797" spans="1:1" ht="14.25" customHeight="1" x14ac:dyDescent="0.35">
      <c r="A797" s="282"/>
    </row>
    <row r="798" spans="1:1" ht="14.25" customHeight="1" x14ac:dyDescent="0.35">
      <c r="A798" s="282"/>
    </row>
    <row r="799" spans="1:1" ht="14.25" customHeight="1" x14ac:dyDescent="0.35">
      <c r="A799" s="282"/>
    </row>
    <row r="800" spans="1:1" ht="14.25" customHeight="1" x14ac:dyDescent="0.35">
      <c r="A800" s="282"/>
    </row>
    <row r="801" spans="1:1" ht="14.25" customHeight="1" x14ac:dyDescent="0.35">
      <c r="A801" s="282"/>
    </row>
    <row r="802" spans="1:1" ht="14.25" customHeight="1" x14ac:dyDescent="0.35">
      <c r="A802" s="282"/>
    </row>
    <row r="803" spans="1:1" ht="14.25" customHeight="1" x14ac:dyDescent="0.35">
      <c r="A803" s="282"/>
    </row>
    <row r="804" spans="1:1" ht="14.25" customHeight="1" x14ac:dyDescent="0.35">
      <c r="A804" s="282"/>
    </row>
    <row r="805" spans="1:1" ht="14.25" customHeight="1" x14ac:dyDescent="0.35">
      <c r="A805" s="282"/>
    </row>
    <row r="806" spans="1:1" ht="14.25" customHeight="1" x14ac:dyDescent="0.35">
      <c r="A806" s="282"/>
    </row>
    <row r="807" spans="1:1" ht="14.25" customHeight="1" x14ac:dyDescent="0.35">
      <c r="A807" s="282"/>
    </row>
    <row r="808" spans="1:1" ht="14.25" customHeight="1" x14ac:dyDescent="0.35">
      <c r="A808" s="282"/>
    </row>
    <row r="809" spans="1:1" ht="14.25" customHeight="1" x14ac:dyDescent="0.35">
      <c r="A809" s="282"/>
    </row>
    <row r="810" spans="1:1" ht="14.25" customHeight="1" x14ac:dyDescent="0.35">
      <c r="A810" s="282"/>
    </row>
    <row r="811" spans="1:1" ht="14.25" customHeight="1" x14ac:dyDescent="0.35">
      <c r="A811" s="282"/>
    </row>
    <row r="812" spans="1:1" ht="14.25" customHeight="1" x14ac:dyDescent="0.35">
      <c r="A812" s="282"/>
    </row>
    <row r="813" spans="1:1" ht="14.25" customHeight="1" x14ac:dyDescent="0.35">
      <c r="A813" s="282"/>
    </row>
    <row r="814" spans="1:1" ht="14.25" customHeight="1" x14ac:dyDescent="0.35">
      <c r="A814" s="282"/>
    </row>
    <row r="815" spans="1:1" ht="14.25" customHeight="1" x14ac:dyDescent="0.35">
      <c r="A815" s="282"/>
    </row>
    <row r="816" spans="1:1" ht="14.25" customHeight="1" x14ac:dyDescent="0.35">
      <c r="A816" s="282"/>
    </row>
    <row r="817" spans="1:1" ht="14.25" customHeight="1" x14ac:dyDescent="0.35">
      <c r="A817" s="282"/>
    </row>
    <row r="818" spans="1:1" ht="14.25" customHeight="1" x14ac:dyDescent="0.35">
      <c r="A818" s="282"/>
    </row>
    <row r="819" spans="1:1" ht="14.25" customHeight="1" x14ac:dyDescent="0.35">
      <c r="A819" s="282"/>
    </row>
    <row r="820" spans="1:1" ht="14.25" customHeight="1" x14ac:dyDescent="0.35">
      <c r="A820" s="282"/>
    </row>
    <row r="821" spans="1:1" ht="14.25" customHeight="1" x14ac:dyDescent="0.35">
      <c r="A821" s="282"/>
    </row>
    <row r="822" spans="1:1" ht="14.25" customHeight="1" x14ac:dyDescent="0.35">
      <c r="A822" s="282"/>
    </row>
    <row r="823" spans="1:1" ht="14.25" customHeight="1" x14ac:dyDescent="0.35">
      <c r="A823" s="282"/>
    </row>
    <row r="824" spans="1:1" ht="14.25" customHeight="1" x14ac:dyDescent="0.35">
      <c r="A824" s="282"/>
    </row>
    <row r="825" spans="1:1" ht="14.25" customHeight="1" x14ac:dyDescent="0.35">
      <c r="A825" s="282"/>
    </row>
    <row r="826" spans="1:1" ht="14.25" customHeight="1" x14ac:dyDescent="0.35">
      <c r="A826" s="282"/>
    </row>
    <row r="827" spans="1:1" ht="14.25" customHeight="1" x14ac:dyDescent="0.35">
      <c r="A827" s="282"/>
    </row>
    <row r="828" spans="1:1" ht="14.25" customHeight="1" x14ac:dyDescent="0.35">
      <c r="A828" s="282"/>
    </row>
    <row r="829" spans="1:1" ht="14.25" customHeight="1" x14ac:dyDescent="0.35">
      <c r="A829" s="282"/>
    </row>
    <row r="830" spans="1:1" ht="14.25" customHeight="1" x14ac:dyDescent="0.35">
      <c r="A830" s="282"/>
    </row>
    <row r="831" spans="1:1" ht="14.25" customHeight="1" x14ac:dyDescent="0.35">
      <c r="A831" s="282"/>
    </row>
    <row r="832" spans="1:1" ht="14.25" customHeight="1" x14ac:dyDescent="0.35">
      <c r="A832" s="282"/>
    </row>
    <row r="833" spans="1:1" ht="14.25" customHeight="1" x14ac:dyDescent="0.35">
      <c r="A833" s="282"/>
    </row>
    <row r="834" spans="1:1" ht="14.25" customHeight="1" x14ac:dyDescent="0.35">
      <c r="A834" s="282"/>
    </row>
    <row r="835" spans="1:1" ht="14.25" customHeight="1" x14ac:dyDescent="0.35">
      <c r="A835" s="282"/>
    </row>
    <row r="836" spans="1:1" ht="14.25" customHeight="1" x14ac:dyDescent="0.35">
      <c r="A836" s="282"/>
    </row>
    <row r="837" spans="1:1" ht="14.25" customHeight="1" x14ac:dyDescent="0.35">
      <c r="A837" s="282"/>
    </row>
    <row r="838" spans="1:1" ht="14.25" customHeight="1" x14ac:dyDescent="0.35">
      <c r="A838" s="282"/>
    </row>
    <row r="839" spans="1:1" ht="14.25" customHeight="1" x14ac:dyDescent="0.35">
      <c r="A839" s="282"/>
    </row>
    <row r="840" spans="1:1" ht="14.25" customHeight="1" x14ac:dyDescent="0.35">
      <c r="A840" s="282"/>
    </row>
    <row r="841" spans="1:1" ht="14.25" customHeight="1" x14ac:dyDescent="0.35">
      <c r="A841" s="282"/>
    </row>
    <row r="842" spans="1:1" ht="14.25" customHeight="1" x14ac:dyDescent="0.35">
      <c r="A842" s="282"/>
    </row>
    <row r="843" spans="1:1" ht="14.25" customHeight="1" x14ac:dyDescent="0.35">
      <c r="A843" s="282"/>
    </row>
    <row r="844" spans="1:1" ht="14.25" customHeight="1" x14ac:dyDescent="0.35">
      <c r="A844" s="282"/>
    </row>
    <row r="845" spans="1:1" ht="14.25" customHeight="1" x14ac:dyDescent="0.35">
      <c r="A845" s="282"/>
    </row>
    <row r="846" spans="1:1" ht="14.25" customHeight="1" x14ac:dyDescent="0.35">
      <c r="A846" s="282"/>
    </row>
    <row r="847" spans="1:1" ht="14.25" customHeight="1" x14ac:dyDescent="0.35">
      <c r="A847" s="282"/>
    </row>
    <row r="848" spans="1:1" ht="14.25" customHeight="1" x14ac:dyDescent="0.35">
      <c r="A848" s="282"/>
    </row>
    <row r="849" spans="1:1" ht="14.25" customHeight="1" x14ac:dyDescent="0.35">
      <c r="A849" s="282"/>
    </row>
    <row r="850" spans="1:1" ht="14.25" customHeight="1" x14ac:dyDescent="0.35">
      <c r="A850" s="282"/>
    </row>
    <row r="851" spans="1:1" ht="14.25" customHeight="1" x14ac:dyDescent="0.35">
      <c r="A851" s="282"/>
    </row>
    <row r="852" spans="1:1" ht="14.25" customHeight="1" x14ac:dyDescent="0.35">
      <c r="A852" s="282"/>
    </row>
    <row r="853" spans="1:1" ht="14.25" customHeight="1" x14ac:dyDescent="0.35">
      <c r="A853" s="282"/>
    </row>
    <row r="854" spans="1:1" ht="14.25" customHeight="1" x14ac:dyDescent="0.35">
      <c r="A854" s="282"/>
    </row>
    <row r="855" spans="1:1" ht="14.25" customHeight="1" x14ac:dyDescent="0.35">
      <c r="A855" s="282"/>
    </row>
    <row r="856" spans="1:1" ht="14.25" customHeight="1" x14ac:dyDescent="0.35">
      <c r="A856" s="282"/>
    </row>
    <row r="857" spans="1:1" ht="14.25" customHeight="1" x14ac:dyDescent="0.35">
      <c r="A857" s="282"/>
    </row>
    <row r="858" spans="1:1" ht="14.25" customHeight="1" x14ac:dyDescent="0.35">
      <c r="A858" s="282"/>
    </row>
    <row r="859" spans="1:1" ht="14.25" customHeight="1" x14ac:dyDescent="0.35">
      <c r="A859" s="282"/>
    </row>
    <row r="860" spans="1:1" ht="14.25" customHeight="1" x14ac:dyDescent="0.35">
      <c r="A860" s="282"/>
    </row>
    <row r="861" spans="1:1" ht="14.25" customHeight="1" x14ac:dyDescent="0.35">
      <c r="A861" s="282"/>
    </row>
    <row r="862" spans="1:1" ht="14.25" customHeight="1" x14ac:dyDescent="0.35">
      <c r="A862" s="282"/>
    </row>
    <row r="863" spans="1:1" ht="14.25" customHeight="1" x14ac:dyDescent="0.35">
      <c r="A863" s="282"/>
    </row>
    <row r="864" spans="1:1" ht="14.25" customHeight="1" x14ac:dyDescent="0.35">
      <c r="A864" s="282"/>
    </row>
    <row r="865" spans="1:1" ht="14.25" customHeight="1" x14ac:dyDescent="0.35">
      <c r="A865" s="282"/>
    </row>
    <row r="866" spans="1:1" ht="14.25" customHeight="1" x14ac:dyDescent="0.35">
      <c r="A866" s="282"/>
    </row>
    <row r="867" spans="1:1" ht="14.25" customHeight="1" x14ac:dyDescent="0.35">
      <c r="A867" s="282"/>
    </row>
    <row r="868" spans="1:1" ht="14.25" customHeight="1" x14ac:dyDescent="0.35">
      <c r="A868" s="282"/>
    </row>
    <row r="869" spans="1:1" ht="14.25" customHeight="1" x14ac:dyDescent="0.35">
      <c r="A869" s="282"/>
    </row>
    <row r="870" spans="1:1" ht="14.25" customHeight="1" x14ac:dyDescent="0.35">
      <c r="A870" s="282"/>
    </row>
    <row r="871" spans="1:1" ht="14.25" customHeight="1" x14ac:dyDescent="0.35">
      <c r="A871" s="282"/>
    </row>
    <row r="872" spans="1:1" ht="14.25" customHeight="1" x14ac:dyDescent="0.35">
      <c r="A872" s="282"/>
    </row>
    <row r="873" spans="1:1" ht="14.25" customHeight="1" x14ac:dyDescent="0.35">
      <c r="A873" s="282"/>
    </row>
    <row r="874" spans="1:1" ht="14.25" customHeight="1" x14ac:dyDescent="0.35">
      <c r="A874" s="282"/>
    </row>
    <row r="875" spans="1:1" ht="14.25" customHeight="1" x14ac:dyDescent="0.35">
      <c r="A875" s="282"/>
    </row>
    <row r="876" spans="1:1" ht="14.25" customHeight="1" x14ac:dyDescent="0.35">
      <c r="A876" s="282"/>
    </row>
    <row r="877" spans="1:1" ht="14.25" customHeight="1" x14ac:dyDescent="0.35">
      <c r="A877" s="282"/>
    </row>
    <row r="878" spans="1:1" ht="14.25" customHeight="1" x14ac:dyDescent="0.35">
      <c r="A878" s="282"/>
    </row>
    <row r="879" spans="1:1" ht="14.25" customHeight="1" x14ac:dyDescent="0.35">
      <c r="A879" s="282"/>
    </row>
    <row r="880" spans="1:1" ht="14.25" customHeight="1" x14ac:dyDescent="0.35">
      <c r="A880" s="282"/>
    </row>
    <row r="881" spans="1:1" ht="14.25" customHeight="1" x14ac:dyDescent="0.35">
      <c r="A881" s="282"/>
    </row>
    <row r="882" spans="1:1" ht="14.25" customHeight="1" x14ac:dyDescent="0.35">
      <c r="A882" s="282"/>
    </row>
    <row r="883" spans="1:1" ht="14.25" customHeight="1" x14ac:dyDescent="0.35">
      <c r="A883" s="282"/>
    </row>
    <row r="884" spans="1:1" ht="14.25" customHeight="1" x14ac:dyDescent="0.35">
      <c r="A884" s="282"/>
    </row>
    <row r="885" spans="1:1" ht="14.25" customHeight="1" x14ac:dyDescent="0.35">
      <c r="A885" s="282"/>
    </row>
    <row r="886" spans="1:1" ht="14.25" customHeight="1" x14ac:dyDescent="0.35">
      <c r="A886" s="282"/>
    </row>
    <row r="887" spans="1:1" ht="14.25" customHeight="1" x14ac:dyDescent="0.35">
      <c r="A887" s="282"/>
    </row>
    <row r="888" spans="1:1" ht="14.25" customHeight="1" x14ac:dyDescent="0.35">
      <c r="A888" s="282"/>
    </row>
    <row r="889" spans="1:1" ht="14.25" customHeight="1" x14ac:dyDescent="0.35">
      <c r="A889" s="282"/>
    </row>
    <row r="890" spans="1:1" ht="14.25" customHeight="1" x14ac:dyDescent="0.35">
      <c r="A890" s="282"/>
    </row>
    <row r="891" spans="1:1" ht="14.25" customHeight="1" x14ac:dyDescent="0.35">
      <c r="A891" s="282"/>
    </row>
    <row r="892" spans="1:1" ht="14.25" customHeight="1" x14ac:dyDescent="0.35">
      <c r="A892" s="282"/>
    </row>
    <row r="893" spans="1:1" ht="14.25" customHeight="1" x14ac:dyDescent="0.35">
      <c r="A893" s="282"/>
    </row>
    <row r="894" spans="1:1" ht="14.25" customHeight="1" x14ac:dyDescent="0.35">
      <c r="A894" s="282"/>
    </row>
    <row r="895" spans="1:1" ht="14.25" customHeight="1" x14ac:dyDescent="0.35">
      <c r="A895" s="282"/>
    </row>
    <row r="896" spans="1:1" ht="14.25" customHeight="1" x14ac:dyDescent="0.35">
      <c r="A896" s="282"/>
    </row>
    <row r="897" spans="1:1" ht="14.25" customHeight="1" x14ac:dyDescent="0.35">
      <c r="A897" s="282"/>
    </row>
    <row r="898" spans="1:1" ht="14.25" customHeight="1" x14ac:dyDescent="0.35">
      <c r="A898" s="282"/>
    </row>
    <row r="899" spans="1:1" ht="14.25" customHeight="1" x14ac:dyDescent="0.35">
      <c r="A899" s="282"/>
    </row>
    <row r="900" spans="1:1" ht="14.25" customHeight="1" x14ac:dyDescent="0.35">
      <c r="A900" s="282"/>
    </row>
    <row r="901" spans="1:1" ht="14.25" customHeight="1" x14ac:dyDescent="0.35">
      <c r="A901" s="282"/>
    </row>
    <row r="902" spans="1:1" ht="14.25" customHeight="1" x14ac:dyDescent="0.35">
      <c r="A902" s="282"/>
    </row>
    <row r="903" spans="1:1" ht="14.25" customHeight="1" x14ac:dyDescent="0.35">
      <c r="A903" s="282"/>
    </row>
    <row r="904" spans="1:1" ht="14.25" customHeight="1" x14ac:dyDescent="0.35">
      <c r="A904" s="282"/>
    </row>
    <row r="905" spans="1:1" ht="14.25" customHeight="1" x14ac:dyDescent="0.35">
      <c r="A905" s="282"/>
    </row>
    <row r="906" spans="1:1" ht="14.25" customHeight="1" x14ac:dyDescent="0.35">
      <c r="A906" s="282"/>
    </row>
    <row r="907" spans="1:1" ht="14.25" customHeight="1" x14ac:dyDescent="0.35">
      <c r="A907" s="282"/>
    </row>
    <row r="908" spans="1:1" ht="14.25" customHeight="1" x14ac:dyDescent="0.35">
      <c r="A908" s="282"/>
    </row>
    <row r="909" spans="1:1" ht="14.25" customHeight="1" x14ac:dyDescent="0.35">
      <c r="A909" s="282"/>
    </row>
    <row r="910" spans="1:1" ht="14.25" customHeight="1" x14ac:dyDescent="0.35">
      <c r="A910" s="282"/>
    </row>
    <row r="911" spans="1:1" ht="14.25" customHeight="1" x14ac:dyDescent="0.35">
      <c r="A911" s="282"/>
    </row>
    <row r="912" spans="1:1" ht="14.25" customHeight="1" x14ac:dyDescent="0.35">
      <c r="A912" s="282"/>
    </row>
    <row r="913" spans="1:1" ht="14.25" customHeight="1" x14ac:dyDescent="0.35">
      <c r="A913" s="282"/>
    </row>
    <row r="914" spans="1:1" ht="14.25" customHeight="1" x14ac:dyDescent="0.35">
      <c r="A914" s="282"/>
    </row>
    <row r="915" spans="1:1" ht="14.25" customHeight="1" x14ac:dyDescent="0.35">
      <c r="A915" s="282"/>
    </row>
    <row r="916" spans="1:1" ht="14.25" customHeight="1" x14ac:dyDescent="0.35">
      <c r="A916" s="282"/>
    </row>
    <row r="917" spans="1:1" ht="14.25" customHeight="1" x14ac:dyDescent="0.35">
      <c r="A917" s="282"/>
    </row>
    <row r="918" spans="1:1" ht="14.25" customHeight="1" x14ac:dyDescent="0.35">
      <c r="A918" s="282"/>
    </row>
    <row r="919" spans="1:1" ht="14.25" customHeight="1" x14ac:dyDescent="0.35">
      <c r="A919" s="282"/>
    </row>
    <row r="920" spans="1:1" ht="14.25" customHeight="1" x14ac:dyDescent="0.35">
      <c r="A920" s="282"/>
    </row>
    <row r="921" spans="1:1" ht="14.25" customHeight="1" x14ac:dyDescent="0.35">
      <c r="A921" s="282"/>
    </row>
    <row r="922" spans="1:1" ht="14.25" customHeight="1" x14ac:dyDescent="0.35">
      <c r="A922" s="282"/>
    </row>
    <row r="923" spans="1:1" ht="14.25" customHeight="1" x14ac:dyDescent="0.35">
      <c r="A923" s="282"/>
    </row>
    <row r="924" spans="1:1" ht="14.25" customHeight="1" x14ac:dyDescent="0.35">
      <c r="A924" s="282"/>
    </row>
    <row r="925" spans="1:1" ht="14.25" customHeight="1" x14ac:dyDescent="0.35">
      <c r="A925" s="282"/>
    </row>
    <row r="926" spans="1:1" ht="14.25" customHeight="1" x14ac:dyDescent="0.35">
      <c r="A926" s="282"/>
    </row>
    <row r="927" spans="1:1" ht="14.25" customHeight="1" x14ac:dyDescent="0.35">
      <c r="A927" s="282"/>
    </row>
    <row r="928" spans="1:1" ht="14.25" customHeight="1" x14ac:dyDescent="0.35">
      <c r="A928" s="282"/>
    </row>
    <row r="929" spans="1:1" ht="14.25" customHeight="1" x14ac:dyDescent="0.35">
      <c r="A929" s="282"/>
    </row>
    <row r="930" spans="1:1" ht="14.25" customHeight="1" x14ac:dyDescent="0.35">
      <c r="A930" s="282"/>
    </row>
    <row r="931" spans="1:1" ht="14.25" customHeight="1" x14ac:dyDescent="0.35">
      <c r="A931" s="282"/>
    </row>
    <row r="932" spans="1:1" ht="14.25" customHeight="1" x14ac:dyDescent="0.35">
      <c r="A932" s="282"/>
    </row>
    <row r="933" spans="1:1" ht="14.25" customHeight="1" x14ac:dyDescent="0.35">
      <c r="A933" s="282"/>
    </row>
    <row r="934" spans="1:1" ht="14.25" customHeight="1" x14ac:dyDescent="0.35">
      <c r="A934" s="282"/>
    </row>
    <row r="935" spans="1:1" ht="14.25" customHeight="1" x14ac:dyDescent="0.35">
      <c r="A935" s="282"/>
    </row>
    <row r="936" spans="1:1" ht="14.25" customHeight="1" x14ac:dyDescent="0.35">
      <c r="A936" s="282"/>
    </row>
    <row r="937" spans="1:1" ht="14.25" customHeight="1" x14ac:dyDescent="0.35">
      <c r="A937" s="282"/>
    </row>
    <row r="938" spans="1:1" ht="14.25" customHeight="1" x14ac:dyDescent="0.35">
      <c r="A938" s="282"/>
    </row>
    <row r="939" spans="1:1" ht="14.25" customHeight="1" x14ac:dyDescent="0.35">
      <c r="A939" s="282"/>
    </row>
    <row r="940" spans="1:1" ht="14.25" customHeight="1" x14ac:dyDescent="0.35">
      <c r="A940" s="282"/>
    </row>
    <row r="941" spans="1:1" ht="14.25" customHeight="1" x14ac:dyDescent="0.35">
      <c r="A941" s="282"/>
    </row>
    <row r="942" spans="1:1" ht="14.25" customHeight="1" x14ac:dyDescent="0.35">
      <c r="A942" s="282"/>
    </row>
    <row r="943" spans="1:1" ht="14.25" customHeight="1" x14ac:dyDescent="0.35">
      <c r="A943" s="282"/>
    </row>
    <row r="944" spans="1:1" ht="14.25" customHeight="1" x14ac:dyDescent="0.35">
      <c r="A944" s="282"/>
    </row>
    <row r="945" spans="1:1" ht="14.25" customHeight="1" x14ac:dyDescent="0.35">
      <c r="A945" s="282"/>
    </row>
    <row r="946" spans="1:1" ht="14.25" customHeight="1" x14ac:dyDescent="0.35">
      <c r="A946" s="282"/>
    </row>
    <row r="947" spans="1:1" ht="14.25" customHeight="1" x14ac:dyDescent="0.35">
      <c r="A947" s="282"/>
    </row>
    <row r="948" spans="1:1" ht="14.25" customHeight="1" x14ac:dyDescent="0.35">
      <c r="A948" s="282"/>
    </row>
    <row r="949" spans="1:1" ht="14.25" customHeight="1" x14ac:dyDescent="0.35">
      <c r="A949" s="282"/>
    </row>
    <row r="950" spans="1:1" ht="14.25" customHeight="1" x14ac:dyDescent="0.35">
      <c r="A950" s="282"/>
    </row>
    <row r="951" spans="1:1" ht="14.25" customHeight="1" x14ac:dyDescent="0.35">
      <c r="A951" s="282"/>
    </row>
    <row r="952" spans="1:1" ht="14.25" customHeight="1" x14ac:dyDescent="0.35">
      <c r="A952" s="282"/>
    </row>
    <row r="953" spans="1:1" ht="14.25" customHeight="1" x14ac:dyDescent="0.35">
      <c r="A953" s="282"/>
    </row>
    <row r="954" spans="1:1" ht="14.25" customHeight="1" x14ac:dyDescent="0.35">
      <c r="A954" s="282"/>
    </row>
    <row r="955" spans="1:1" ht="14.25" customHeight="1" x14ac:dyDescent="0.35">
      <c r="A955" s="282"/>
    </row>
    <row r="956" spans="1:1" ht="14.25" customHeight="1" x14ac:dyDescent="0.35">
      <c r="A956" s="282"/>
    </row>
    <row r="957" spans="1:1" ht="14.25" customHeight="1" x14ac:dyDescent="0.35">
      <c r="A957" s="282"/>
    </row>
    <row r="958" spans="1:1" ht="14.25" customHeight="1" x14ac:dyDescent="0.35">
      <c r="A958" s="282"/>
    </row>
    <row r="959" spans="1:1" ht="14.25" customHeight="1" x14ac:dyDescent="0.35">
      <c r="A959" s="282"/>
    </row>
    <row r="960" spans="1:1" ht="14.25" customHeight="1" x14ac:dyDescent="0.35">
      <c r="A960" s="282"/>
    </row>
    <row r="961" spans="1:1" ht="14.25" customHeight="1" x14ac:dyDescent="0.35">
      <c r="A961" s="282"/>
    </row>
    <row r="962" spans="1:1" ht="14.25" customHeight="1" x14ac:dyDescent="0.35">
      <c r="A962" s="282"/>
    </row>
    <row r="963" spans="1:1" ht="14.25" customHeight="1" x14ac:dyDescent="0.35">
      <c r="A963" s="282"/>
    </row>
    <row r="964" spans="1:1" ht="14.25" customHeight="1" x14ac:dyDescent="0.35">
      <c r="A964" s="282"/>
    </row>
    <row r="965" spans="1:1" ht="14.25" customHeight="1" x14ac:dyDescent="0.35">
      <c r="A965" s="282"/>
    </row>
    <row r="966" spans="1:1" ht="14.25" customHeight="1" x14ac:dyDescent="0.35">
      <c r="A966" s="282"/>
    </row>
    <row r="967" spans="1:1" ht="14.25" customHeight="1" x14ac:dyDescent="0.35">
      <c r="A967" s="282"/>
    </row>
    <row r="968" spans="1:1" ht="14.25" customHeight="1" x14ac:dyDescent="0.35">
      <c r="A968" s="282"/>
    </row>
    <row r="969" spans="1:1" ht="14.25" customHeight="1" x14ac:dyDescent="0.35">
      <c r="A969" s="282"/>
    </row>
    <row r="970" spans="1:1" ht="14.25" customHeight="1" x14ac:dyDescent="0.35">
      <c r="A970" s="282"/>
    </row>
    <row r="971" spans="1:1" ht="14.25" customHeight="1" x14ac:dyDescent="0.35">
      <c r="A971" s="282"/>
    </row>
    <row r="972" spans="1:1" ht="14.25" customHeight="1" x14ac:dyDescent="0.35">
      <c r="A972" s="282"/>
    </row>
    <row r="973" spans="1:1" ht="14.25" customHeight="1" x14ac:dyDescent="0.35">
      <c r="A973" s="282"/>
    </row>
    <row r="974" spans="1:1" ht="14.25" customHeight="1" x14ac:dyDescent="0.35">
      <c r="A974" s="282"/>
    </row>
    <row r="975" spans="1:1" ht="14.25" customHeight="1" x14ac:dyDescent="0.35">
      <c r="A975" s="282"/>
    </row>
    <row r="976" spans="1:1" ht="14.25" customHeight="1" x14ac:dyDescent="0.35">
      <c r="A976" s="282"/>
    </row>
    <row r="977" spans="1:1" ht="14.25" customHeight="1" x14ac:dyDescent="0.35">
      <c r="A977" s="282"/>
    </row>
    <row r="978" spans="1:1" ht="14.25" customHeight="1" x14ac:dyDescent="0.35">
      <c r="A978" s="282"/>
    </row>
    <row r="979" spans="1:1" ht="14.25" customHeight="1" x14ac:dyDescent="0.35">
      <c r="A979" s="282"/>
    </row>
    <row r="980" spans="1:1" ht="14.25" customHeight="1" x14ac:dyDescent="0.35">
      <c r="A980" s="282"/>
    </row>
    <row r="981" spans="1:1" ht="14.25" customHeight="1" x14ac:dyDescent="0.35">
      <c r="A981" s="282"/>
    </row>
    <row r="982" spans="1:1" ht="14.25" customHeight="1" x14ac:dyDescent="0.35">
      <c r="A982" s="282"/>
    </row>
    <row r="983" spans="1:1" ht="14.25" customHeight="1" x14ac:dyDescent="0.35">
      <c r="A983" s="282"/>
    </row>
    <row r="984" spans="1:1" ht="14.25" customHeight="1" x14ac:dyDescent="0.35">
      <c r="A984" s="282"/>
    </row>
    <row r="985" spans="1:1" ht="14.25" customHeight="1" x14ac:dyDescent="0.35">
      <c r="A985" s="282"/>
    </row>
    <row r="986" spans="1:1" ht="14.25" customHeight="1" x14ac:dyDescent="0.35">
      <c r="A986" s="282"/>
    </row>
    <row r="987" spans="1:1" ht="14.25" customHeight="1" x14ac:dyDescent="0.35">
      <c r="A987" s="282"/>
    </row>
    <row r="988" spans="1:1" ht="14.25" customHeight="1" x14ac:dyDescent="0.35">
      <c r="A988" s="282"/>
    </row>
    <row r="989" spans="1:1" ht="14.25" customHeight="1" x14ac:dyDescent="0.35">
      <c r="A989" s="282"/>
    </row>
    <row r="990" spans="1:1" ht="14.25" customHeight="1" x14ac:dyDescent="0.35">
      <c r="A990" s="282"/>
    </row>
    <row r="991" spans="1:1" ht="14.25" customHeight="1" x14ac:dyDescent="0.35">
      <c r="A991" s="282"/>
    </row>
    <row r="992" spans="1:1" ht="14.25" customHeight="1" x14ac:dyDescent="0.35">
      <c r="A992" s="282"/>
    </row>
    <row r="993" spans="1:1" ht="14.25" customHeight="1" x14ac:dyDescent="0.35">
      <c r="A993" s="282"/>
    </row>
    <row r="994" spans="1:1" ht="14.25" customHeight="1" x14ac:dyDescent="0.35">
      <c r="A994" s="282"/>
    </row>
    <row r="995" spans="1:1" ht="14.25" customHeight="1" x14ac:dyDescent="0.35">
      <c r="A995" s="282"/>
    </row>
    <row r="996" spans="1:1" ht="14.25" customHeight="1" x14ac:dyDescent="0.35">
      <c r="A996" s="282"/>
    </row>
    <row r="997" spans="1:1" ht="14.25" customHeight="1" x14ac:dyDescent="0.35">
      <c r="A997" s="282"/>
    </row>
    <row r="998" spans="1:1" ht="14.25" customHeight="1" x14ac:dyDescent="0.35">
      <c r="A998" s="282"/>
    </row>
    <row r="999" spans="1:1" ht="14.25" customHeight="1" x14ac:dyDescent="0.35">
      <c r="A999" s="282"/>
    </row>
    <row r="1000" spans="1:1" ht="14.25" customHeight="1" x14ac:dyDescent="0.35">
      <c r="A1000" s="282"/>
    </row>
  </sheetData>
  <mergeCells count="3">
    <mergeCell ref="C5:C6"/>
    <mergeCell ref="D5:D6"/>
    <mergeCell ref="A6:A27"/>
  </mergeCells>
  <conditionalFormatting sqref="D8:D19">
    <cfRule type="expression" dxfId="6" priority="1">
      <formula>#REF!="Lumpsum"</formula>
    </cfRule>
    <cfRule type="expression" dxfId="5" priority="2">
      <formula>#REF!="Per Unit"</formula>
    </cfRule>
  </conditionalFormatting>
  <pageMargins left="0.7" right="0.7" top="0.75" bottom="0.75" header="0" footer="0"/>
  <pageSetup paperSize="9" orientation="portrait"/>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AE2D5"/>
  </sheetPr>
  <dimension ref="A1:Z1000"/>
  <sheetViews>
    <sheetView showGridLines="0" workbookViewId="0"/>
  </sheetViews>
  <sheetFormatPr defaultColWidth="12.6328125" defaultRowHeight="15" customHeight="1" x14ac:dyDescent="0.35"/>
  <cols>
    <col min="1" max="1" width="25.6328125" customWidth="1"/>
    <col min="2" max="2" width="8.6328125" customWidth="1"/>
    <col min="3" max="3" width="56.6328125" customWidth="1"/>
    <col min="4" max="8" width="13.36328125" customWidth="1"/>
    <col min="9" max="26" width="8.90625" customWidth="1"/>
  </cols>
  <sheetData>
    <row r="1" spans="1:26" ht="48.75" customHeight="1" x14ac:dyDescent="0.35">
      <c r="A1" s="282"/>
      <c r="B1" s="283"/>
      <c r="C1" s="284" t="s">
        <v>367</v>
      </c>
      <c r="D1" s="283"/>
      <c r="E1" s="283"/>
      <c r="F1" s="283"/>
      <c r="G1" s="283"/>
      <c r="H1" s="283"/>
      <c r="I1" s="283"/>
      <c r="J1" s="283"/>
      <c r="K1" s="283"/>
      <c r="L1" s="283"/>
      <c r="M1" s="283"/>
      <c r="N1" s="283"/>
      <c r="O1" s="283"/>
      <c r="P1" s="283"/>
      <c r="Q1" s="283"/>
      <c r="R1" s="283"/>
      <c r="S1" s="283"/>
      <c r="T1" s="283"/>
      <c r="U1" s="283"/>
      <c r="V1" s="283"/>
      <c r="W1" s="283"/>
      <c r="X1" s="283"/>
      <c r="Y1" s="283"/>
      <c r="Z1" s="283"/>
    </row>
    <row r="2" spans="1:26" ht="14.25" customHeight="1" x14ac:dyDescent="0.35">
      <c r="A2" s="282"/>
    </row>
    <row r="3" spans="1:26" ht="14.25" customHeight="1" x14ac:dyDescent="0.35">
      <c r="A3" s="282"/>
    </row>
    <row r="4" spans="1:26" ht="14.25" customHeight="1" x14ac:dyDescent="0.35">
      <c r="A4" s="286"/>
    </row>
    <row r="5" spans="1:26" ht="15" customHeight="1" x14ac:dyDescent="0.35">
      <c r="A5" s="286" t="s">
        <v>51</v>
      </c>
      <c r="C5" s="417" t="s">
        <v>367</v>
      </c>
      <c r="D5" s="351"/>
      <c r="E5" s="351"/>
      <c r="F5" s="351"/>
      <c r="G5" s="351"/>
      <c r="H5" s="352"/>
    </row>
    <row r="6" spans="1:26" ht="15" customHeight="1" x14ac:dyDescent="0.35">
      <c r="A6" s="418" t="s">
        <v>368</v>
      </c>
      <c r="C6" s="353"/>
      <c r="D6" s="354"/>
      <c r="E6" s="354"/>
      <c r="F6" s="354"/>
      <c r="G6" s="354"/>
      <c r="H6" s="355"/>
    </row>
    <row r="7" spans="1:26" ht="14.25" customHeight="1" x14ac:dyDescent="0.35">
      <c r="A7" s="361"/>
      <c r="C7" s="288" t="s">
        <v>105</v>
      </c>
      <c r="D7" s="314">
        <f>IF('Set Up Your Model'!$Q$36="","Year 1",'Set Up Your Model'!$Q$36)</f>
        <v>2025</v>
      </c>
      <c r="E7" s="314">
        <f>IF('Set Up Your Model'!$R$36="","Year 2",'Set Up Your Model'!$R$36)</f>
        <v>2026</v>
      </c>
      <c r="F7" s="314">
        <f>IF('Set Up Your Model'!$S$36="","Year 3",'Set Up Your Model'!$S$36)</f>
        <v>2027</v>
      </c>
      <c r="G7" s="314">
        <f>IF('Set Up Your Model'!$T$36="","Year 4",'Set Up Your Model'!$T$36)</f>
        <v>2028</v>
      </c>
      <c r="H7" s="315">
        <f>IF('Set Up Your Model'!$U$36="","Year 5",'Set Up Your Model'!$U$36)</f>
        <v>2029</v>
      </c>
      <c r="I7" s="316"/>
    </row>
    <row r="8" spans="1:26" ht="14.25" customHeight="1" x14ac:dyDescent="0.35">
      <c r="A8" s="361"/>
      <c r="C8" s="10" t="s">
        <v>369</v>
      </c>
      <c r="D8" s="313"/>
      <c r="E8" s="313"/>
      <c r="F8" s="313"/>
      <c r="G8" s="313"/>
      <c r="H8" s="313"/>
    </row>
    <row r="9" spans="1:26" ht="14.25" customHeight="1" x14ac:dyDescent="0.35">
      <c r="A9" s="361"/>
      <c r="C9" s="10" t="s">
        <v>370</v>
      </c>
      <c r="D9" s="313"/>
      <c r="E9" s="313"/>
      <c r="F9" s="313"/>
      <c r="G9" s="313"/>
      <c r="H9" s="313"/>
    </row>
    <row r="10" spans="1:26" ht="14.25" customHeight="1" x14ac:dyDescent="0.35">
      <c r="A10" s="361"/>
      <c r="C10" s="10" t="s">
        <v>371</v>
      </c>
      <c r="D10" s="313"/>
      <c r="E10" s="313"/>
      <c r="F10" s="313"/>
      <c r="G10" s="313"/>
      <c r="H10" s="313"/>
    </row>
    <row r="11" spans="1:26" ht="14.25" customHeight="1" x14ac:dyDescent="0.35">
      <c r="A11" s="361"/>
      <c r="C11" s="10" t="s">
        <v>372</v>
      </c>
      <c r="D11" s="313"/>
      <c r="E11" s="313"/>
      <c r="F11" s="313"/>
      <c r="G11" s="313"/>
      <c r="H11" s="313"/>
    </row>
    <row r="12" spans="1:26" ht="14.25" customHeight="1" x14ac:dyDescent="0.35">
      <c r="A12" s="361"/>
      <c r="C12" s="10" t="s">
        <v>373</v>
      </c>
      <c r="D12" s="313"/>
      <c r="E12" s="313"/>
      <c r="F12" s="313"/>
      <c r="G12" s="313"/>
      <c r="H12" s="313"/>
    </row>
    <row r="13" spans="1:26" ht="14.25" customHeight="1" x14ac:dyDescent="0.35">
      <c r="A13" s="361"/>
      <c r="C13" s="10" t="s">
        <v>374</v>
      </c>
      <c r="D13" s="313"/>
      <c r="E13" s="313"/>
      <c r="F13" s="313"/>
      <c r="G13" s="313"/>
      <c r="H13" s="313"/>
    </row>
    <row r="14" spans="1:26" ht="14.25" customHeight="1" x14ac:dyDescent="0.35">
      <c r="A14" s="361"/>
      <c r="C14" s="10" t="s">
        <v>375</v>
      </c>
      <c r="D14" s="313"/>
      <c r="E14" s="313"/>
      <c r="F14" s="313"/>
      <c r="G14" s="313"/>
      <c r="H14" s="313"/>
    </row>
    <row r="15" spans="1:26" ht="14.25" customHeight="1" x14ac:dyDescent="0.35">
      <c r="A15" s="361"/>
      <c r="C15" s="10" t="s">
        <v>376</v>
      </c>
      <c r="D15" s="313"/>
      <c r="E15" s="313"/>
      <c r="F15" s="313"/>
      <c r="G15" s="313"/>
      <c r="H15" s="313"/>
    </row>
    <row r="16" spans="1:26" ht="14.25" customHeight="1" x14ac:dyDescent="0.35">
      <c r="A16" s="361"/>
      <c r="C16" s="269" t="s">
        <v>377</v>
      </c>
      <c r="D16" s="313"/>
      <c r="E16" s="313"/>
      <c r="F16" s="313"/>
      <c r="G16" s="313"/>
      <c r="H16" s="313"/>
    </row>
    <row r="17" spans="1:26" ht="14.25" customHeight="1" x14ac:dyDescent="0.35">
      <c r="A17" s="361"/>
      <c r="C17" s="269" t="s">
        <v>378</v>
      </c>
      <c r="D17" s="313"/>
      <c r="E17" s="313"/>
      <c r="F17" s="313"/>
      <c r="G17" s="313"/>
      <c r="H17" s="313"/>
    </row>
    <row r="18" spans="1:26" ht="14.25" customHeight="1" x14ac:dyDescent="0.35">
      <c r="A18" s="361"/>
      <c r="C18" s="269" t="s">
        <v>379</v>
      </c>
      <c r="D18" s="313"/>
      <c r="E18" s="313"/>
      <c r="F18" s="313"/>
      <c r="G18" s="313"/>
      <c r="H18" s="313"/>
    </row>
    <row r="19" spans="1:26" ht="14.25" customHeight="1" x14ac:dyDescent="0.35">
      <c r="A19" s="361"/>
      <c r="C19" s="269" t="s">
        <v>380</v>
      </c>
      <c r="D19" s="313"/>
      <c r="E19" s="313"/>
      <c r="F19" s="313"/>
      <c r="G19" s="313"/>
      <c r="H19" s="313"/>
    </row>
    <row r="20" spans="1:26" ht="14.25" customHeight="1" x14ac:dyDescent="0.35">
      <c r="A20" s="361"/>
      <c r="C20" s="276" t="s">
        <v>126</v>
      </c>
      <c r="D20" s="306">
        <f t="shared" ref="D20:H20" si="0">SUM(D8:D19)</f>
        <v>0</v>
      </c>
      <c r="E20" s="306">
        <f t="shared" si="0"/>
        <v>0</v>
      </c>
      <c r="F20" s="306">
        <f t="shared" si="0"/>
        <v>0</v>
      </c>
      <c r="G20" s="306">
        <f t="shared" si="0"/>
        <v>0</v>
      </c>
      <c r="H20" s="306">
        <f t="shared" si="0"/>
        <v>0</v>
      </c>
    </row>
    <row r="21" spans="1:26" ht="14.25" customHeight="1" x14ac:dyDescent="0.35">
      <c r="A21" s="361"/>
      <c r="D21" s="292"/>
      <c r="E21" s="292"/>
      <c r="F21" s="292"/>
      <c r="G21" s="292"/>
      <c r="H21" s="292"/>
    </row>
    <row r="22" spans="1:26" ht="7.5" customHeight="1" x14ac:dyDescent="0.35">
      <c r="A22" s="361"/>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row>
    <row r="23" spans="1:26" ht="14.25" customHeight="1" x14ac:dyDescent="0.35">
      <c r="A23" s="361"/>
    </row>
    <row r="24" spans="1:26" ht="14.25" customHeight="1" x14ac:dyDescent="0.35">
      <c r="A24" s="361"/>
      <c r="C24" s="296" t="s">
        <v>381</v>
      </c>
      <c r="D24" s="297"/>
      <c r="E24" s="297"/>
      <c r="F24" s="297"/>
      <c r="G24" s="297"/>
      <c r="H24" s="297"/>
    </row>
    <row r="25" spans="1:26" ht="14.25" customHeight="1" x14ac:dyDescent="0.35">
      <c r="A25" s="361"/>
      <c r="C25" s="117"/>
      <c r="D25" s="298">
        <f>IF('Set Up Your Model'!$Q$36="","Year 1",'Set Up Your Model'!$Q$36)</f>
        <v>2025</v>
      </c>
      <c r="E25" s="298">
        <f>IF('Set Up Your Model'!$R$36="","Year 2",'Set Up Your Model'!$R$36)</f>
        <v>2026</v>
      </c>
      <c r="F25" s="298">
        <f>IF('Set Up Your Model'!$S$36="","Year 3",'Set Up Your Model'!$S$36)</f>
        <v>2027</v>
      </c>
      <c r="G25" s="298">
        <f>IF('Set Up Your Model'!$T$36="","Year 4",'Set Up Your Model'!$T$36)</f>
        <v>2028</v>
      </c>
      <c r="H25" s="299">
        <f>IF('Set Up Your Model'!$U$36="","Year 5",'Set Up Your Model'!$U$36)</f>
        <v>2029</v>
      </c>
    </row>
    <row r="26" spans="1:26" ht="14.25" customHeight="1" x14ac:dyDescent="0.35">
      <c r="A26" s="361"/>
      <c r="C26" s="309" t="s">
        <v>381</v>
      </c>
      <c r="D26" s="310">
        <f t="shared" ref="D26:H26" si="1">D20</f>
        <v>0</v>
      </c>
      <c r="E26" s="310">
        <f t="shared" si="1"/>
        <v>0</v>
      </c>
      <c r="F26" s="310">
        <f t="shared" si="1"/>
        <v>0</v>
      </c>
      <c r="G26" s="310">
        <f t="shared" si="1"/>
        <v>0</v>
      </c>
      <c r="H26" s="311">
        <f t="shared" si="1"/>
        <v>0</v>
      </c>
    </row>
    <row r="27" spans="1:26" ht="14.25" customHeight="1" x14ac:dyDescent="0.35">
      <c r="A27" s="362"/>
    </row>
    <row r="28" spans="1:26" ht="14.25" customHeight="1" x14ac:dyDescent="0.35">
      <c r="A28" s="282"/>
    </row>
    <row r="29" spans="1:26" ht="14.25" customHeight="1" x14ac:dyDescent="0.35">
      <c r="A29" s="282"/>
    </row>
    <row r="30" spans="1:26" ht="14.25" customHeight="1" x14ac:dyDescent="0.35">
      <c r="A30" s="282"/>
    </row>
    <row r="31" spans="1:26" ht="14.25" customHeight="1" x14ac:dyDescent="0.35">
      <c r="A31" s="282"/>
    </row>
    <row r="32" spans="1:26" ht="14.25" customHeight="1" x14ac:dyDescent="0.35">
      <c r="A32" s="282"/>
    </row>
    <row r="33" spans="1:1" ht="14.25" customHeight="1" x14ac:dyDescent="0.35">
      <c r="A33" s="282"/>
    </row>
    <row r="34" spans="1:1" ht="14.25" customHeight="1" x14ac:dyDescent="0.35">
      <c r="A34" s="282"/>
    </row>
    <row r="35" spans="1:1" ht="14.25" customHeight="1" x14ac:dyDescent="0.35">
      <c r="A35" s="282"/>
    </row>
    <row r="36" spans="1:1" ht="14.25" customHeight="1" x14ac:dyDescent="0.35">
      <c r="A36" s="282"/>
    </row>
    <row r="37" spans="1:1" ht="14.25" customHeight="1" x14ac:dyDescent="0.35">
      <c r="A37" s="282"/>
    </row>
    <row r="38" spans="1:1" ht="14.25" customHeight="1" x14ac:dyDescent="0.35">
      <c r="A38" s="282"/>
    </row>
    <row r="39" spans="1:1" ht="14.25" customHeight="1" x14ac:dyDescent="0.35">
      <c r="A39" s="282"/>
    </row>
    <row r="40" spans="1:1" ht="14.25" customHeight="1" x14ac:dyDescent="0.35">
      <c r="A40" s="282"/>
    </row>
    <row r="41" spans="1:1" ht="14.25" customHeight="1" x14ac:dyDescent="0.35">
      <c r="A41" s="282"/>
    </row>
    <row r="42" spans="1:1" ht="14.25" customHeight="1" x14ac:dyDescent="0.35">
      <c r="A42" s="282"/>
    </row>
    <row r="43" spans="1:1" ht="14.25" customHeight="1" x14ac:dyDescent="0.35">
      <c r="A43" s="282"/>
    </row>
    <row r="44" spans="1:1" ht="14.25" customHeight="1" x14ac:dyDescent="0.35">
      <c r="A44" s="282"/>
    </row>
    <row r="45" spans="1:1" ht="14.25" customHeight="1" x14ac:dyDescent="0.35">
      <c r="A45" s="282"/>
    </row>
    <row r="46" spans="1:1" ht="14.25" customHeight="1" x14ac:dyDescent="0.35">
      <c r="A46" s="282"/>
    </row>
    <row r="47" spans="1:1" ht="14.25" customHeight="1" x14ac:dyDescent="0.35">
      <c r="A47" s="282"/>
    </row>
    <row r="48" spans="1:1" ht="14.25" customHeight="1" x14ac:dyDescent="0.35">
      <c r="A48" s="282"/>
    </row>
    <row r="49" spans="1:1" ht="14.25" customHeight="1" x14ac:dyDescent="0.35">
      <c r="A49" s="282"/>
    </row>
    <row r="50" spans="1:1" ht="14.25" customHeight="1" x14ac:dyDescent="0.35">
      <c r="A50" s="282"/>
    </row>
    <row r="51" spans="1:1" ht="14.25" customHeight="1" x14ac:dyDescent="0.35">
      <c r="A51" s="282"/>
    </row>
    <row r="52" spans="1:1" ht="14.25" customHeight="1" x14ac:dyDescent="0.35">
      <c r="A52" s="282"/>
    </row>
    <row r="53" spans="1:1" ht="14.25" customHeight="1" x14ac:dyDescent="0.35">
      <c r="A53" s="282"/>
    </row>
    <row r="54" spans="1:1" ht="14.25" customHeight="1" x14ac:dyDescent="0.35">
      <c r="A54" s="282"/>
    </row>
    <row r="55" spans="1:1" ht="14.25" customHeight="1" x14ac:dyDescent="0.35">
      <c r="A55" s="282"/>
    </row>
    <row r="56" spans="1:1" ht="14.25" customHeight="1" x14ac:dyDescent="0.35">
      <c r="A56" s="282"/>
    </row>
    <row r="57" spans="1:1" ht="14.25" customHeight="1" x14ac:dyDescent="0.35">
      <c r="A57" s="282"/>
    </row>
    <row r="58" spans="1:1" ht="14.25" customHeight="1" x14ac:dyDescent="0.35">
      <c r="A58" s="282"/>
    </row>
    <row r="59" spans="1:1" ht="14.25" customHeight="1" x14ac:dyDescent="0.35">
      <c r="A59" s="282"/>
    </row>
    <row r="60" spans="1:1" ht="14.25" customHeight="1" x14ac:dyDescent="0.35">
      <c r="A60" s="282"/>
    </row>
    <row r="61" spans="1:1" ht="14.25" customHeight="1" x14ac:dyDescent="0.35">
      <c r="A61" s="282"/>
    </row>
    <row r="62" spans="1:1" ht="14.25" customHeight="1" x14ac:dyDescent="0.35">
      <c r="A62" s="282"/>
    </row>
    <row r="63" spans="1:1" ht="14.25" customHeight="1" x14ac:dyDescent="0.35">
      <c r="A63" s="282"/>
    </row>
    <row r="64" spans="1:1" ht="14.25" customHeight="1" x14ac:dyDescent="0.35">
      <c r="A64" s="282"/>
    </row>
    <row r="65" spans="1:1" ht="14.25" customHeight="1" x14ac:dyDescent="0.35">
      <c r="A65" s="282"/>
    </row>
    <row r="66" spans="1:1" ht="14.25" customHeight="1" x14ac:dyDescent="0.35">
      <c r="A66" s="282"/>
    </row>
    <row r="67" spans="1:1" ht="14.25" customHeight="1" x14ac:dyDescent="0.35">
      <c r="A67" s="282"/>
    </row>
    <row r="68" spans="1:1" ht="14.25" customHeight="1" x14ac:dyDescent="0.35">
      <c r="A68" s="282"/>
    </row>
    <row r="69" spans="1:1" ht="14.25" customHeight="1" x14ac:dyDescent="0.35">
      <c r="A69" s="282"/>
    </row>
    <row r="70" spans="1:1" ht="14.25" customHeight="1" x14ac:dyDescent="0.35">
      <c r="A70" s="282"/>
    </row>
    <row r="71" spans="1:1" ht="14.25" customHeight="1" x14ac:dyDescent="0.35">
      <c r="A71" s="282"/>
    </row>
    <row r="72" spans="1:1" ht="14.25" customHeight="1" x14ac:dyDescent="0.35">
      <c r="A72" s="282"/>
    </row>
    <row r="73" spans="1:1" ht="14.25" customHeight="1" x14ac:dyDescent="0.35">
      <c r="A73" s="282"/>
    </row>
    <row r="74" spans="1:1" ht="14.25" customHeight="1" x14ac:dyDescent="0.35">
      <c r="A74" s="282"/>
    </row>
    <row r="75" spans="1:1" ht="14.25" customHeight="1" x14ac:dyDescent="0.35">
      <c r="A75" s="282"/>
    </row>
    <row r="76" spans="1:1" ht="14.25" customHeight="1" x14ac:dyDescent="0.35">
      <c r="A76" s="282"/>
    </row>
    <row r="77" spans="1:1" ht="14.25" customHeight="1" x14ac:dyDescent="0.35">
      <c r="A77" s="282"/>
    </row>
    <row r="78" spans="1:1" ht="14.25" customHeight="1" x14ac:dyDescent="0.35">
      <c r="A78" s="282"/>
    </row>
    <row r="79" spans="1:1" ht="14.25" customHeight="1" x14ac:dyDescent="0.35">
      <c r="A79" s="282"/>
    </row>
    <row r="80" spans="1:1" ht="14.25" customHeight="1" x14ac:dyDescent="0.35">
      <c r="A80" s="282"/>
    </row>
    <row r="81" spans="1:1" ht="14.25" customHeight="1" x14ac:dyDescent="0.35">
      <c r="A81" s="282"/>
    </row>
    <row r="82" spans="1:1" ht="14.25" customHeight="1" x14ac:dyDescent="0.35">
      <c r="A82" s="282"/>
    </row>
    <row r="83" spans="1:1" ht="14.25" customHeight="1" x14ac:dyDescent="0.35">
      <c r="A83" s="282"/>
    </row>
    <row r="84" spans="1:1" ht="14.25" customHeight="1" x14ac:dyDescent="0.35">
      <c r="A84" s="282"/>
    </row>
    <row r="85" spans="1:1" ht="14.25" customHeight="1" x14ac:dyDescent="0.35">
      <c r="A85" s="282"/>
    </row>
    <row r="86" spans="1:1" ht="14.25" customHeight="1" x14ac:dyDescent="0.35">
      <c r="A86" s="282"/>
    </row>
    <row r="87" spans="1:1" ht="14.25" customHeight="1" x14ac:dyDescent="0.35">
      <c r="A87" s="282"/>
    </row>
    <row r="88" spans="1:1" ht="14.25" customHeight="1" x14ac:dyDescent="0.35">
      <c r="A88" s="282"/>
    </row>
    <row r="89" spans="1:1" ht="14.25" customHeight="1" x14ac:dyDescent="0.35">
      <c r="A89" s="282"/>
    </row>
    <row r="90" spans="1:1" ht="14.25" customHeight="1" x14ac:dyDescent="0.35">
      <c r="A90" s="282"/>
    </row>
    <row r="91" spans="1:1" ht="14.25" customHeight="1" x14ac:dyDescent="0.35">
      <c r="A91" s="282"/>
    </row>
    <row r="92" spans="1:1" ht="14.25" customHeight="1" x14ac:dyDescent="0.35">
      <c r="A92" s="282"/>
    </row>
    <row r="93" spans="1:1" ht="14.25" customHeight="1" x14ac:dyDescent="0.35">
      <c r="A93" s="282"/>
    </row>
    <row r="94" spans="1:1" ht="14.25" customHeight="1" x14ac:dyDescent="0.35">
      <c r="A94" s="282"/>
    </row>
    <row r="95" spans="1:1" ht="14.25" customHeight="1" x14ac:dyDescent="0.35">
      <c r="A95" s="282"/>
    </row>
    <row r="96" spans="1:1" ht="14.25" customHeight="1" x14ac:dyDescent="0.35">
      <c r="A96" s="282"/>
    </row>
    <row r="97" spans="1:1" ht="14.25" customHeight="1" x14ac:dyDescent="0.35">
      <c r="A97" s="282"/>
    </row>
    <row r="98" spans="1:1" ht="14.25" customHeight="1" x14ac:dyDescent="0.35">
      <c r="A98" s="282"/>
    </row>
    <row r="99" spans="1:1" ht="14.25" customHeight="1" x14ac:dyDescent="0.35">
      <c r="A99" s="282"/>
    </row>
    <row r="100" spans="1:1" ht="14.25" customHeight="1" x14ac:dyDescent="0.35">
      <c r="A100" s="282"/>
    </row>
    <row r="101" spans="1:1" ht="14.25" customHeight="1" x14ac:dyDescent="0.35">
      <c r="A101" s="282"/>
    </row>
    <row r="102" spans="1:1" ht="14.25" customHeight="1" x14ac:dyDescent="0.35">
      <c r="A102" s="282"/>
    </row>
    <row r="103" spans="1:1" ht="14.25" customHeight="1" x14ac:dyDescent="0.35">
      <c r="A103" s="282"/>
    </row>
    <row r="104" spans="1:1" ht="14.25" customHeight="1" x14ac:dyDescent="0.35">
      <c r="A104" s="282"/>
    </row>
    <row r="105" spans="1:1" ht="14.25" customHeight="1" x14ac:dyDescent="0.35">
      <c r="A105" s="282"/>
    </row>
    <row r="106" spans="1:1" ht="14.25" customHeight="1" x14ac:dyDescent="0.35">
      <c r="A106" s="282"/>
    </row>
    <row r="107" spans="1:1" ht="14.25" customHeight="1" x14ac:dyDescent="0.35">
      <c r="A107" s="282"/>
    </row>
    <row r="108" spans="1:1" ht="14.25" customHeight="1" x14ac:dyDescent="0.35">
      <c r="A108" s="282"/>
    </row>
    <row r="109" spans="1:1" ht="14.25" customHeight="1" x14ac:dyDescent="0.35">
      <c r="A109" s="282"/>
    </row>
    <row r="110" spans="1:1" ht="14.25" customHeight="1" x14ac:dyDescent="0.35">
      <c r="A110" s="282"/>
    </row>
    <row r="111" spans="1:1" ht="14.25" customHeight="1" x14ac:dyDescent="0.35">
      <c r="A111" s="282"/>
    </row>
    <row r="112" spans="1:1" ht="14.25" customHeight="1" x14ac:dyDescent="0.35">
      <c r="A112" s="282"/>
    </row>
    <row r="113" spans="1:1" ht="14.25" customHeight="1" x14ac:dyDescent="0.35">
      <c r="A113" s="282"/>
    </row>
    <row r="114" spans="1:1" ht="14.25" customHeight="1" x14ac:dyDescent="0.35">
      <c r="A114" s="282"/>
    </row>
    <row r="115" spans="1:1" ht="14.25" customHeight="1" x14ac:dyDescent="0.35">
      <c r="A115" s="282"/>
    </row>
    <row r="116" spans="1:1" ht="14.25" customHeight="1" x14ac:dyDescent="0.35">
      <c r="A116" s="282"/>
    </row>
    <row r="117" spans="1:1" ht="14.25" customHeight="1" x14ac:dyDescent="0.35">
      <c r="A117" s="282"/>
    </row>
    <row r="118" spans="1:1" ht="14.25" customHeight="1" x14ac:dyDescent="0.35">
      <c r="A118" s="282"/>
    </row>
    <row r="119" spans="1:1" ht="14.25" customHeight="1" x14ac:dyDescent="0.35">
      <c r="A119" s="282"/>
    </row>
    <row r="120" spans="1:1" ht="14.25" customHeight="1" x14ac:dyDescent="0.35">
      <c r="A120" s="282"/>
    </row>
    <row r="121" spans="1:1" ht="14.25" customHeight="1" x14ac:dyDescent="0.35">
      <c r="A121" s="282"/>
    </row>
    <row r="122" spans="1:1" ht="14.25" customHeight="1" x14ac:dyDescent="0.35">
      <c r="A122" s="282"/>
    </row>
    <row r="123" spans="1:1" ht="14.25" customHeight="1" x14ac:dyDescent="0.35">
      <c r="A123" s="282"/>
    </row>
    <row r="124" spans="1:1" ht="14.25" customHeight="1" x14ac:dyDescent="0.35">
      <c r="A124" s="282"/>
    </row>
    <row r="125" spans="1:1" ht="14.25" customHeight="1" x14ac:dyDescent="0.35">
      <c r="A125" s="282"/>
    </row>
    <row r="126" spans="1:1" ht="14.25" customHeight="1" x14ac:dyDescent="0.35">
      <c r="A126" s="282"/>
    </row>
    <row r="127" spans="1:1" ht="14.25" customHeight="1" x14ac:dyDescent="0.35">
      <c r="A127" s="282"/>
    </row>
    <row r="128" spans="1:1" ht="14.25" customHeight="1" x14ac:dyDescent="0.35">
      <c r="A128" s="282"/>
    </row>
    <row r="129" spans="1:1" ht="14.25" customHeight="1" x14ac:dyDescent="0.35">
      <c r="A129" s="282"/>
    </row>
    <row r="130" spans="1:1" ht="14.25" customHeight="1" x14ac:dyDescent="0.35">
      <c r="A130" s="282"/>
    </row>
    <row r="131" spans="1:1" ht="14.25" customHeight="1" x14ac:dyDescent="0.35">
      <c r="A131" s="282"/>
    </row>
    <row r="132" spans="1:1" ht="14.25" customHeight="1" x14ac:dyDescent="0.35">
      <c r="A132" s="282"/>
    </row>
    <row r="133" spans="1:1" ht="14.25" customHeight="1" x14ac:dyDescent="0.35">
      <c r="A133" s="282"/>
    </row>
    <row r="134" spans="1:1" ht="14.25" customHeight="1" x14ac:dyDescent="0.35">
      <c r="A134" s="282"/>
    </row>
    <row r="135" spans="1:1" ht="14.25" customHeight="1" x14ac:dyDescent="0.35">
      <c r="A135" s="282"/>
    </row>
    <row r="136" spans="1:1" ht="14.25" customHeight="1" x14ac:dyDescent="0.35">
      <c r="A136" s="282"/>
    </row>
    <row r="137" spans="1:1" ht="14.25" customHeight="1" x14ac:dyDescent="0.35">
      <c r="A137" s="282"/>
    </row>
    <row r="138" spans="1:1" ht="14.25" customHeight="1" x14ac:dyDescent="0.35">
      <c r="A138" s="282"/>
    </row>
    <row r="139" spans="1:1" ht="14.25" customHeight="1" x14ac:dyDescent="0.35">
      <c r="A139" s="282"/>
    </row>
    <row r="140" spans="1:1" ht="14.25" customHeight="1" x14ac:dyDescent="0.35">
      <c r="A140" s="282"/>
    </row>
    <row r="141" spans="1:1" ht="14.25" customHeight="1" x14ac:dyDescent="0.35">
      <c r="A141" s="282"/>
    </row>
    <row r="142" spans="1:1" ht="14.25" customHeight="1" x14ac:dyDescent="0.35">
      <c r="A142" s="282"/>
    </row>
    <row r="143" spans="1:1" ht="14.25" customHeight="1" x14ac:dyDescent="0.35">
      <c r="A143" s="282"/>
    </row>
    <row r="144" spans="1:1" ht="14.25" customHeight="1" x14ac:dyDescent="0.35">
      <c r="A144" s="282"/>
    </row>
    <row r="145" spans="1:1" ht="14.25" customHeight="1" x14ac:dyDescent="0.35">
      <c r="A145" s="282"/>
    </row>
    <row r="146" spans="1:1" ht="14.25" customHeight="1" x14ac:dyDescent="0.35">
      <c r="A146" s="282"/>
    </row>
    <row r="147" spans="1:1" ht="14.25" customHeight="1" x14ac:dyDescent="0.35">
      <c r="A147" s="282"/>
    </row>
    <row r="148" spans="1:1" ht="14.25" customHeight="1" x14ac:dyDescent="0.35">
      <c r="A148" s="282"/>
    </row>
    <row r="149" spans="1:1" ht="14.25" customHeight="1" x14ac:dyDescent="0.35">
      <c r="A149" s="282"/>
    </row>
    <row r="150" spans="1:1" ht="14.25" customHeight="1" x14ac:dyDescent="0.35">
      <c r="A150" s="282"/>
    </row>
    <row r="151" spans="1:1" ht="14.25" customHeight="1" x14ac:dyDescent="0.35">
      <c r="A151" s="282"/>
    </row>
    <row r="152" spans="1:1" ht="14.25" customHeight="1" x14ac:dyDescent="0.35">
      <c r="A152" s="282"/>
    </row>
    <row r="153" spans="1:1" ht="14.25" customHeight="1" x14ac:dyDescent="0.35">
      <c r="A153" s="282"/>
    </row>
    <row r="154" spans="1:1" ht="14.25" customHeight="1" x14ac:dyDescent="0.35">
      <c r="A154" s="282"/>
    </row>
    <row r="155" spans="1:1" ht="14.25" customHeight="1" x14ac:dyDescent="0.35">
      <c r="A155" s="282"/>
    </row>
    <row r="156" spans="1:1" ht="14.25" customHeight="1" x14ac:dyDescent="0.35">
      <c r="A156" s="282"/>
    </row>
    <row r="157" spans="1:1" ht="14.25" customHeight="1" x14ac:dyDescent="0.35">
      <c r="A157" s="282"/>
    </row>
    <row r="158" spans="1:1" ht="14.25" customHeight="1" x14ac:dyDescent="0.35">
      <c r="A158" s="282"/>
    </row>
    <row r="159" spans="1:1" ht="14.25" customHeight="1" x14ac:dyDescent="0.35">
      <c r="A159" s="282"/>
    </row>
    <row r="160" spans="1:1" ht="14.25" customHeight="1" x14ac:dyDescent="0.35">
      <c r="A160" s="282"/>
    </row>
    <row r="161" spans="1:1" ht="14.25" customHeight="1" x14ac:dyDescent="0.35">
      <c r="A161" s="282"/>
    </row>
    <row r="162" spans="1:1" ht="14.25" customHeight="1" x14ac:dyDescent="0.35">
      <c r="A162" s="282"/>
    </row>
    <row r="163" spans="1:1" ht="14.25" customHeight="1" x14ac:dyDescent="0.35">
      <c r="A163" s="282"/>
    </row>
    <row r="164" spans="1:1" ht="14.25" customHeight="1" x14ac:dyDescent="0.35">
      <c r="A164" s="282"/>
    </row>
    <row r="165" spans="1:1" ht="14.25" customHeight="1" x14ac:dyDescent="0.35">
      <c r="A165" s="282"/>
    </row>
    <row r="166" spans="1:1" ht="14.25" customHeight="1" x14ac:dyDescent="0.35">
      <c r="A166" s="282"/>
    </row>
    <row r="167" spans="1:1" ht="14.25" customHeight="1" x14ac:dyDescent="0.35">
      <c r="A167" s="282"/>
    </row>
    <row r="168" spans="1:1" ht="14.25" customHeight="1" x14ac:dyDescent="0.35">
      <c r="A168" s="282"/>
    </row>
    <row r="169" spans="1:1" ht="14.25" customHeight="1" x14ac:dyDescent="0.35">
      <c r="A169" s="282"/>
    </row>
    <row r="170" spans="1:1" ht="14.25" customHeight="1" x14ac:dyDescent="0.35">
      <c r="A170" s="282"/>
    </row>
    <row r="171" spans="1:1" ht="14.25" customHeight="1" x14ac:dyDescent="0.35">
      <c r="A171" s="282"/>
    </row>
    <row r="172" spans="1:1" ht="14.25" customHeight="1" x14ac:dyDescent="0.35">
      <c r="A172" s="282"/>
    </row>
    <row r="173" spans="1:1" ht="14.25" customHeight="1" x14ac:dyDescent="0.35">
      <c r="A173" s="282"/>
    </row>
    <row r="174" spans="1:1" ht="14.25" customHeight="1" x14ac:dyDescent="0.35">
      <c r="A174" s="282"/>
    </row>
    <row r="175" spans="1:1" ht="14.25" customHeight="1" x14ac:dyDescent="0.35">
      <c r="A175" s="282"/>
    </row>
    <row r="176" spans="1:1" ht="14.25" customHeight="1" x14ac:dyDescent="0.35">
      <c r="A176" s="282"/>
    </row>
    <row r="177" spans="1:1" ht="14.25" customHeight="1" x14ac:dyDescent="0.35">
      <c r="A177" s="282"/>
    </row>
    <row r="178" spans="1:1" ht="14.25" customHeight="1" x14ac:dyDescent="0.35">
      <c r="A178" s="282"/>
    </row>
    <row r="179" spans="1:1" ht="14.25" customHeight="1" x14ac:dyDescent="0.35">
      <c r="A179" s="282"/>
    </row>
    <row r="180" spans="1:1" ht="14.25" customHeight="1" x14ac:dyDescent="0.35">
      <c r="A180" s="282"/>
    </row>
    <row r="181" spans="1:1" ht="14.25" customHeight="1" x14ac:dyDescent="0.35">
      <c r="A181" s="282"/>
    </row>
    <row r="182" spans="1:1" ht="14.25" customHeight="1" x14ac:dyDescent="0.35">
      <c r="A182" s="282"/>
    </row>
    <row r="183" spans="1:1" ht="14.25" customHeight="1" x14ac:dyDescent="0.35">
      <c r="A183" s="282"/>
    </row>
    <row r="184" spans="1:1" ht="14.25" customHeight="1" x14ac:dyDescent="0.35">
      <c r="A184" s="282"/>
    </row>
    <row r="185" spans="1:1" ht="14.25" customHeight="1" x14ac:dyDescent="0.35">
      <c r="A185" s="282"/>
    </row>
    <row r="186" spans="1:1" ht="14.25" customHeight="1" x14ac:dyDescent="0.35">
      <c r="A186" s="282"/>
    </row>
    <row r="187" spans="1:1" ht="14.25" customHeight="1" x14ac:dyDescent="0.35">
      <c r="A187" s="282"/>
    </row>
    <row r="188" spans="1:1" ht="14.25" customHeight="1" x14ac:dyDescent="0.35">
      <c r="A188" s="282"/>
    </row>
    <row r="189" spans="1:1" ht="14.25" customHeight="1" x14ac:dyDescent="0.35">
      <c r="A189" s="282"/>
    </row>
    <row r="190" spans="1:1" ht="14.25" customHeight="1" x14ac:dyDescent="0.35">
      <c r="A190" s="282"/>
    </row>
    <row r="191" spans="1:1" ht="14.25" customHeight="1" x14ac:dyDescent="0.35">
      <c r="A191" s="282"/>
    </row>
    <row r="192" spans="1:1" ht="14.25" customHeight="1" x14ac:dyDescent="0.35">
      <c r="A192" s="282"/>
    </row>
    <row r="193" spans="1:1" ht="14.25" customHeight="1" x14ac:dyDescent="0.35">
      <c r="A193" s="282"/>
    </row>
    <row r="194" spans="1:1" ht="14.25" customHeight="1" x14ac:dyDescent="0.35">
      <c r="A194" s="282"/>
    </row>
    <row r="195" spans="1:1" ht="14.25" customHeight="1" x14ac:dyDescent="0.35">
      <c r="A195" s="282"/>
    </row>
    <row r="196" spans="1:1" ht="14.25" customHeight="1" x14ac:dyDescent="0.35">
      <c r="A196" s="282"/>
    </row>
    <row r="197" spans="1:1" ht="14.25" customHeight="1" x14ac:dyDescent="0.35">
      <c r="A197" s="282"/>
    </row>
    <row r="198" spans="1:1" ht="14.25" customHeight="1" x14ac:dyDescent="0.35">
      <c r="A198" s="282"/>
    </row>
    <row r="199" spans="1:1" ht="14.25" customHeight="1" x14ac:dyDescent="0.35">
      <c r="A199" s="282"/>
    </row>
    <row r="200" spans="1:1" ht="14.25" customHeight="1" x14ac:dyDescent="0.35">
      <c r="A200" s="282"/>
    </row>
    <row r="201" spans="1:1" ht="14.25" customHeight="1" x14ac:dyDescent="0.35">
      <c r="A201" s="282"/>
    </row>
    <row r="202" spans="1:1" ht="14.25" customHeight="1" x14ac:dyDescent="0.35">
      <c r="A202" s="282"/>
    </row>
    <row r="203" spans="1:1" ht="14.25" customHeight="1" x14ac:dyDescent="0.35">
      <c r="A203" s="282"/>
    </row>
    <row r="204" spans="1:1" ht="14.25" customHeight="1" x14ac:dyDescent="0.35">
      <c r="A204" s="282"/>
    </row>
    <row r="205" spans="1:1" ht="14.25" customHeight="1" x14ac:dyDescent="0.35">
      <c r="A205" s="282"/>
    </row>
    <row r="206" spans="1:1" ht="14.25" customHeight="1" x14ac:dyDescent="0.35">
      <c r="A206" s="282"/>
    </row>
    <row r="207" spans="1:1" ht="14.25" customHeight="1" x14ac:dyDescent="0.35">
      <c r="A207" s="282"/>
    </row>
    <row r="208" spans="1:1" ht="14.25" customHeight="1" x14ac:dyDescent="0.35">
      <c r="A208" s="282"/>
    </row>
    <row r="209" spans="1:1" ht="14.25" customHeight="1" x14ac:dyDescent="0.35">
      <c r="A209" s="282"/>
    </row>
    <row r="210" spans="1:1" ht="14.25" customHeight="1" x14ac:dyDescent="0.35">
      <c r="A210" s="282"/>
    </row>
    <row r="211" spans="1:1" ht="14.25" customHeight="1" x14ac:dyDescent="0.35">
      <c r="A211" s="282"/>
    </row>
    <row r="212" spans="1:1" ht="14.25" customHeight="1" x14ac:dyDescent="0.35">
      <c r="A212" s="282"/>
    </row>
    <row r="213" spans="1:1" ht="14.25" customHeight="1" x14ac:dyDescent="0.35">
      <c r="A213" s="282"/>
    </row>
    <row r="214" spans="1:1" ht="14.25" customHeight="1" x14ac:dyDescent="0.35">
      <c r="A214" s="282"/>
    </row>
    <row r="215" spans="1:1" ht="14.25" customHeight="1" x14ac:dyDescent="0.35">
      <c r="A215" s="282"/>
    </row>
    <row r="216" spans="1:1" ht="14.25" customHeight="1" x14ac:dyDescent="0.35">
      <c r="A216" s="282"/>
    </row>
    <row r="217" spans="1:1" ht="14.25" customHeight="1" x14ac:dyDescent="0.35">
      <c r="A217" s="282"/>
    </row>
    <row r="218" spans="1:1" ht="14.25" customHeight="1" x14ac:dyDescent="0.35">
      <c r="A218" s="282"/>
    </row>
    <row r="219" spans="1:1" ht="14.25" customHeight="1" x14ac:dyDescent="0.35">
      <c r="A219" s="282"/>
    </row>
    <row r="220" spans="1:1" ht="14.25" customHeight="1" x14ac:dyDescent="0.35">
      <c r="A220" s="282"/>
    </row>
    <row r="221" spans="1:1" ht="14.25" customHeight="1" x14ac:dyDescent="0.35">
      <c r="A221" s="282"/>
    </row>
    <row r="222" spans="1:1" ht="14.25" customHeight="1" x14ac:dyDescent="0.35">
      <c r="A222" s="282"/>
    </row>
    <row r="223" spans="1:1" ht="14.25" customHeight="1" x14ac:dyDescent="0.35">
      <c r="A223" s="282"/>
    </row>
    <row r="224" spans="1:1" ht="14.25" customHeight="1" x14ac:dyDescent="0.35">
      <c r="A224" s="282"/>
    </row>
    <row r="225" spans="1:1" ht="14.25" customHeight="1" x14ac:dyDescent="0.35">
      <c r="A225" s="282"/>
    </row>
    <row r="226" spans="1:1" ht="14.25" customHeight="1" x14ac:dyDescent="0.35">
      <c r="A226" s="282"/>
    </row>
    <row r="227" spans="1:1" ht="14.25" customHeight="1" x14ac:dyDescent="0.35">
      <c r="A227" s="282"/>
    </row>
    <row r="228" spans="1:1" ht="14.25" customHeight="1" x14ac:dyDescent="0.35">
      <c r="A228" s="282"/>
    </row>
    <row r="229" spans="1:1" ht="14.25" customHeight="1" x14ac:dyDescent="0.35">
      <c r="A229" s="282"/>
    </row>
    <row r="230" spans="1:1" ht="14.25" customHeight="1" x14ac:dyDescent="0.35">
      <c r="A230" s="282"/>
    </row>
    <row r="231" spans="1:1" ht="14.25" customHeight="1" x14ac:dyDescent="0.35">
      <c r="A231" s="282"/>
    </row>
    <row r="232" spans="1:1" ht="14.25" customHeight="1" x14ac:dyDescent="0.35">
      <c r="A232" s="282"/>
    </row>
    <row r="233" spans="1:1" ht="14.25" customHeight="1" x14ac:dyDescent="0.35">
      <c r="A233" s="282"/>
    </row>
    <row r="234" spans="1:1" ht="14.25" customHeight="1" x14ac:dyDescent="0.35">
      <c r="A234" s="282"/>
    </row>
    <row r="235" spans="1:1" ht="14.25" customHeight="1" x14ac:dyDescent="0.35">
      <c r="A235" s="282"/>
    </row>
    <row r="236" spans="1:1" ht="14.25" customHeight="1" x14ac:dyDescent="0.35">
      <c r="A236" s="282"/>
    </row>
    <row r="237" spans="1:1" ht="14.25" customHeight="1" x14ac:dyDescent="0.35">
      <c r="A237" s="282"/>
    </row>
    <row r="238" spans="1:1" ht="14.25" customHeight="1" x14ac:dyDescent="0.35">
      <c r="A238" s="282"/>
    </row>
    <row r="239" spans="1:1" ht="14.25" customHeight="1" x14ac:dyDescent="0.35">
      <c r="A239" s="282"/>
    </row>
    <row r="240" spans="1:1" ht="14.25" customHeight="1" x14ac:dyDescent="0.35">
      <c r="A240" s="282"/>
    </row>
    <row r="241" spans="1:1" ht="14.25" customHeight="1" x14ac:dyDescent="0.35">
      <c r="A241" s="282"/>
    </row>
    <row r="242" spans="1:1" ht="14.25" customHeight="1" x14ac:dyDescent="0.35">
      <c r="A242" s="282"/>
    </row>
    <row r="243" spans="1:1" ht="14.25" customHeight="1" x14ac:dyDescent="0.35">
      <c r="A243" s="282"/>
    </row>
    <row r="244" spans="1:1" ht="14.25" customHeight="1" x14ac:dyDescent="0.35">
      <c r="A244" s="282"/>
    </row>
    <row r="245" spans="1:1" ht="14.25" customHeight="1" x14ac:dyDescent="0.35">
      <c r="A245" s="282"/>
    </row>
    <row r="246" spans="1:1" ht="14.25" customHeight="1" x14ac:dyDescent="0.35">
      <c r="A246" s="282"/>
    </row>
    <row r="247" spans="1:1" ht="14.25" customHeight="1" x14ac:dyDescent="0.35">
      <c r="A247" s="282"/>
    </row>
    <row r="248" spans="1:1" ht="14.25" customHeight="1" x14ac:dyDescent="0.35">
      <c r="A248" s="282"/>
    </row>
    <row r="249" spans="1:1" ht="14.25" customHeight="1" x14ac:dyDescent="0.35">
      <c r="A249" s="282"/>
    </row>
    <row r="250" spans="1:1" ht="14.25" customHeight="1" x14ac:dyDescent="0.35">
      <c r="A250" s="282"/>
    </row>
    <row r="251" spans="1:1" ht="14.25" customHeight="1" x14ac:dyDescent="0.35">
      <c r="A251" s="282"/>
    </row>
    <row r="252" spans="1:1" ht="14.25" customHeight="1" x14ac:dyDescent="0.35">
      <c r="A252" s="282"/>
    </row>
    <row r="253" spans="1:1" ht="14.25" customHeight="1" x14ac:dyDescent="0.35">
      <c r="A253" s="282"/>
    </row>
    <row r="254" spans="1:1" ht="14.25" customHeight="1" x14ac:dyDescent="0.35">
      <c r="A254" s="282"/>
    </row>
    <row r="255" spans="1:1" ht="14.25" customHeight="1" x14ac:dyDescent="0.35">
      <c r="A255" s="282"/>
    </row>
    <row r="256" spans="1:1" ht="14.25" customHeight="1" x14ac:dyDescent="0.35">
      <c r="A256" s="282"/>
    </row>
    <row r="257" spans="1:1" ht="14.25" customHeight="1" x14ac:dyDescent="0.35">
      <c r="A257" s="282"/>
    </row>
    <row r="258" spans="1:1" ht="14.25" customHeight="1" x14ac:dyDescent="0.35">
      <c r="A258" s="282"/>
    </row>
    <row r="259" spans="1:1" ht="14.25" customHeight="1" x14ac:dyDescent="0.35">
      <c r="A259" s="282"/>
    </row>
    <row r="260" spans="1:1" ht="14.25" customHeight="1" x14ac:dyDescent="0.35">
      <c r="A260" s="282"/>
    </row>
    <row r="261" spans="1:1" ht="14.25" customHeight="1" x14ac:dyDescent="0.35">
      <c r="A261" s="282"/>
    </row>
    <row r="262" spans="1:1" ht="14.25" customHeight="1" x14ac:dyDescent="0.35">
      <c r="A262" s="282"/>
    </row>
    <row r="263" spans="1:1" ht="14.25" customHeight="1" x14ac:dyDescent="0.35">
      <c r="A263" s="282"/>
    </row>
    <row r="264" spans="1:1" ht="14.25" customHeight="1" x14ac:dyDescent="0.35">
      <c r="A264" s="282"/>
    </row>
    <row r="265" spans="1:1" ht="14.25" customHeight="1" x14ac:dyDescent="0.35">
      <c r="A265" s="282"/>
    </row>
    <row r="266" spans="1:1" ht="14.25" customHeight="1" x14ac:dyDescent="0.35">
      <c r="A266" s="282"/>
    </row>
    <row r="267" spans="1:1" ht="14.25" customHeight="1" x14ac:dyDescent="0.35">
      <c r="A267" s="282"/>
    </row>
    <row r="268" spans="1:1" ht="14.25" customHeight="1" x14ac:dyDescent="0.35">
      <c r="A268" s="282"/>
    </row>
    <row r="269" spans="1:1" ht="14.25" customHeight="1" x14ac:dyDescent="0.35">
      <c r="A269" s="282"/>
    </row>
    <row r="270" spans="1:1" ht="14.25" customHeight="1" x14ac:dyDescent="0.35">
      <c r="A270" s="282"/>
    </row>
    <row r="271" spans="1:1" ht="14.25" customHeight="1" x14ac:dyDescent="0.35">
      <c r="A271" s="282"/>
    </row>
    <row r="272" spans="1:1" ht="14.25" customHeight="1" x14ac:dyDescent="0.35">
      <c r="A272" s="282"/>
    </row>
    <row r="273" spans="1:1" ht="14.25" customHeight="1" x14ac:dyDescent="0.35">
      <c r="A273" s="282"/>
    </row>
    <row r="274" spans="1:1" ht="14.25" customHeight="1" x14ac:dyDescent="0.35">
      <c r="A274" s="282"/>
    </row>
    <row r="275" spans="1:1" ht="14.25" customHeight="1" x14ac:dyDescent="0.35">
      <c r="A275" s="282"/>
    </row>
    <row r="276" spans="1:1" ht="14.25" customHeight="1" x14ac:dyDescent="0.35">
      <c r="A276" s="282"/>
    </row>
    <row r="277" spans="1:1" ht="14.25" customHeight="1" x14ac:dyDescent="0.35">
      <c r="A277" s="282"/>
    </row>
    <row r="278" spans="1:1" ht="14.25" customHeight="1" x14ac:dyDescent="0.35">
      <c r="A278" s="282"/>
    </row>
    <row r="279" spans="1:1" ht="14.25" customHeight="1" x14ac:dyDescent="0.35">
      <c r="A279" s="282"/>
    </row>
    <row r="280" spans="1:1" ht="14.25" customHeight="1" x14ac:dyDescent="0.35">
      <c r="A280" s="282"/>
    </row>
    <row r="281" spans="1:1" ht="14.25" customHeight="1" x14ac:dyDescent="0.35">
      <c r="A281" s="282"/>
    </row>
    <row r="282" spans="1:1" ht="14.25" customHeight="1" x14ac:dyDescent="0.35">
      <c r="A282" s="282"/>
    </row>
    <row r="283" spans="1:1" ht="14.25" customHeight="1" x14ac:dyDescent="0.35">
      <c r="A283" s="282"/>
    </row>
    <row r="284" spans="1:1" ht="14.25" customHeight="1" x14ac:dyDescent="0.35">
      <c r="A284" s="282"/>
    </row>
    <row r="285" spans="1:1" ht="14.25" customHeight="1" x14ac:dyDescent="0.35">
      <c r="A285" s="282"/>
    </row>
    <row r="286" spans="1:1" ht="14.25" customHeight="1" x14ac:dyDescent="0.35">
      <c r="A286" s="282"/>
    </row>
    <row r="287" spans="1:1" ht="14.25" customHeight="1" x14ac:dyDescent="0.35">
      <c r="A287" s="282"/>
    </row>
    <row r="288" spans="1:1" ht="14.25" customHeight="1" x14ac:dyDescent="0.35">
      <c r="A288" s="282"/>
    </row>
    <row r="289" spans="1:1" ht="14.25" customHeight="1" x14ac:dyDescent="0.35">
      <c r="A289" s="282"/>
    </row>
    <row r="290" spans="1:1" ht="14.25" customHeight="1" x14ac:dyDescent="0.35">
      <c r="A290" s="282"/>
    </row>
    <row r="291" spans="1:1" ht="14.25" customHeight="1" x14ac:dyDescent="0.35">
      <c r="A291" s="282"/>
    </row>
    <row r="292" spans="1:1" ht="14.25" customHeight="1" x14ac:dyDescent="0.35">
      <c r="A292" s="282"/>
    </row>
    <row r="293" spans="1:1" ht="14.25" customHeight="1" x14ac:dyDescent="0.35">
      <c r="A293" s="282"/>
    </row>
    <row r="294" spans="1:1" ht="14.25" customHeight="1" x14ac:dyDescent="0.35">
      <c r="A294" s="282"/>
    </row>
    <row r="295" spans="1:1" ht="14.25" customHeight="1" x14ac:dyDescent="0.35">
      <c r="A295" s="282"/>
    </row>
    <row r="296" spans="1:1" ht="14.25" customHeight="1" x14ac:dyDescent="0.35">
      <c r="A296" s="282"/>
    </row>
    <row r="297" spans="1:1" ht="14.25" customHeight="1" x14ac:dyDescent="0.35">
      <c r="A297" s="282"/>
    </row>
    <row r="298" spans="1:1" ht="14.25" customHeight="1" x14ac:dyDescent="0.35">
      <c r="A298" s="282"/>
    </row>
    <row r="299" spans="1:1" ht="14.25" customHeight="1" x14ac:dyDescent="0.35">
      <c r="A299" s="282"/>
    </row>
    <row r="300" spans="1:1" ht="14.25" customHeight="1" x14ac:dyDescent="0.35">
      <c r="A300" s="282"/>
    </row>
    <row r="301" spans="1:1" ht="14.25" customHeight="1" x14ac:dyDescent="0.35">
      <c r="A301" s="282"/>
    </row>
    <row r="302" spans="1:1" ht="14.25" customHeight="1" x14ac:dyDescent="0.35">
      <c r="A302" s="282"/>
    </row>
    <row r="303" spans="1:1" ht="14.25" customHeight="1" x14ac:dyDescent="0.35">
      <c r="A303" s="282"/>
    </row>
    <row r="304" spans="1:1" ht="14.25" customHeight="1" x14ac:dyDescent="0.35">
      <c r="A304" s="282"/>
    </row>
    <row r="305" spans="1:1" ht="14.25" customHeight="1" x14ac:dyDescent="0.35">
      <c r="A305" s="282"/>
    </row>
    <row r="306" spans="1:1" ht="14.25" customHeight="1" x14ac:dyDescent="0.35">
      <c r="A306" s="282"/>
    </row>
    <row r="307" spans="1:1" ht="14.25" customHeight="1" x14ac:dyDescent="0.35">
      <c r="A307" s="282"/>
    </row>
    <row r="308" spans="1:1" ht="14.25" customHeight="1" x14ac:dyDescent="0.35">
      <c r="A308" s="282"/>
    </row>
    <row r="309" spans="1:1" ht="14.25" customHeight="1" x14ac:dyDescent="0.35">
      <c r="A309" s="282"/>
    </row>
    <row r="310" spans="1:1" ht="14.25" customHeight="1" x14ac:dyDescent="0.35">
      <c r="A310" s="282"/>
    </row>
    <row r="311" spans="1:1" ht="14.25" customHeight="1" x14ac:dyDescent="0.35">
      <c r="A311" s="282"/>
    </row>
    <row r="312" spans="1:1" ht="14.25" customHeight="1" x14ac:dyDescent="0.35">
      <c r="A312" s="282"/>
    </row>
    <row r="313" spans="1:1" ht="14.25" customHeight="1" x14ac:dyDescent="0.35">
      <c r="A313" s="282"/>
    </row>
    <row r="314" spans="1:1" ht="14.25" customHeight="1" x14ac:dyDescent="0.35">
      <c r="A314" s="282"/>
    </row>
    <row r="315" spans="1:1" ht="14.25" customHeight="1" x14ac:dyDescent="0.35">
      <c r="A315" s="282"/>
    </row>
    <row r="316" spans="1:1" ht="14.25" customHeight="1" x14ac:dyDescent="0.35">
      <c r="A316" s="282"/>
    </row>
    <row r="317" spans="1:1" ht="14.25" customHeight="1" x14ac:dyDescent="0.35">
      <c r="A317" s="282"/>
    </row>
    <row r="318" spans="1:1" ht="14.25" customHeight="1" x14ac:dyDescent="0.35">
      <c r="A318" s="282"/>
    </row>
    <row r="319" spans="1:1" ht="14.25" customHeight="1" x14ac:dyDescent="0.35">
      <c r="A319" s="282"/>
    </row>
    <row r="320" spans="1:1" ht="14.25" customHeight="1" x14ac:dyDescent="0.35">
      <c r="A320" s="282"/>
    </row>
    <row r="321" spans="1:1" ht="14.25" customHeight="1" x14ac:dyDescent="0.35">
      <c r="A321" s="282"/>
    </row>
    <row r="322" spans="1:1" ht="14.25" customHeight="1" x14ac:dyDescent="0.35">
      <c r="A322" s="282"/>
    </row>
    <row r="323" spans="1:1" ht="14.25" customHeight="1" x14ac:dyDescent="0.35">
      <c r="A323" s="282"/>
    </row>
    <row r="324" spans="1:1" ht="14.25" customHeight="1" x14ac:dyDescent="0.35">
      <c r="A324" s="282"/>
    </row>
    <row r="325" spans="1:1" ht="14.25" customHeight="1" x14ac:dyDescent="0.35">
      <c r="A325" s="282"/>
    </row>
    <row r="326" spans="1:1" ht="14.25" customHeight="1" x14ac:dyDescent="0.35">
      <c r="A326" s="282"/>
    </row>
    <row r="327" spans="1:1" ht="14.25" customHeight="1" x14ac:dyDescent="0.35">
      <c r="A327" s="282"/>
    </row>
    <row r="328" spans="1:1" ht="14.25" customHeight="1" x14ac:dyDescent="0.35">
      <c r="A328" s="282"/>
    </row>
    <row r="329" spans="1:1" ht="14.25" customHeight="1" x14ac:dyDescent="0.35">
      <c r="A329" s="282"/>
    </row>
    <row r="330" spans="1:1" ht="14.25" customHeight="1" x14ac:dyDescent="0.35">
      <c r="A330" s="282"/>
    </row>
    <row r="331" spans="1:1" ht="14.25" customHeight="1" x14ac:dyDescent="0.35">
      <c r="A331" s="282"/>
    </row>
    <row r="332" spans="1:1" ht="14.25" customHeight="1" x14ac:dyDescent="0.35">
      <c r="A332" s="282"/>
    </row>
    <row r="333" spans="1:1" ht="14.25" customHeight="1" x14ac:dyDescent="0.35">
      <c r="A333" s="282"/>
    </row>
    <row r="334" spans="1:1" ht="14.25" customHeight="1" x14ac:dyDescent="0.35">
      <c r="A334" s="282"/>
    </row>
    <row r="335" spans="1:1" ht="14.25" customHeight="1" x14ac:dyDescent="0.35">
      <c r="A335" s="282"/>
    </row>
    <row r="336" spans="1:1" ht="14.25" customHeight="1" x14ac:dyDescent="0.35">
      <c r="A336" s="282"/>
    </row>
    <row r="337" spans="1:1" ht="14.25" customHeight="1" x14ac:dyDescent="0.35">
      <c r="A337" s="282"/>
    </row>
    <row r="338" spans="1:1" ht="14.25" customHeight="1" x14ac:dyDescent="0.35">
      <c r="A338" s="282"/>
    </row>
    <row r="339" spans="1:1" ht="14.25" customHeight="1" x14ac:dyDescent="0.35">
      <c r="A339" s="282"/>
    </row>
    <row r="340" spans="1:1" ht="14.25" customHeight="1" x14ac:dyDescent="0.35">
      <c r="A340" s="282"/>
    </row>
    <row r="341" spans="1:1" ht="14.25" customHeight="1" x14ac:dyDescent="0.35">
      <c r="A341" s="282"/>
    </row>
    <row r="342" spans="1:1" ht="14.25" customHeight="1" x14ac:dyDescent="0.35">
      <c r="A342" s="282"/>
    </row>
    <row r="343" spans="1:1" ht="14.25" customHeight="1" x14ac:dyDescent="0.35">
      <c r="A343" s="282"/>
    </row>
    <row r="344" spans="1:1" ht="14.25" customHeight="1" x14ac:dyDescent="0.35">
      <c r="A344" s="282"/>
    </row>
    <row r="345" spans="1:1" ht="14.25" customHeight="1" x14ac:dyDescent="0.35">
      <c r="A345" s="282"/>
    </row>
    <row r="346" spans="1:1" ht="14.25" customHeight="1" x14ac:dyDescent="0.35">
      <c r="A346" s="282"/>
    </row>
    <row r="347" spans="1:1" ht="14.25" customHeight="1" x14ac:dyDescent="0.35">
      <c r="A347" s="282"/>
    </row>
    <row r="348" spans="1:1" ht="14.25" customHeight="1" x14ac:dyDescent="0.35">
      <c r="A348" s="282"/>
    </row>
    <row r="349" spans="1:1" ht="14.25" customHeight="1" x14ac:dyDescent="0.35">
      <c r="A349" s="282"/>
    </row>
    <row r="350" spans="1:1" ht="14.25" customHeight="1" x14ac:dyDescent="0.35">
      <c r="A350" s="282"/>
    </row>
    <row r="351" spans="1:1" ht="14.25" customHeight="1" x14ac:dyDescent="0.35">
      <c r="A351" s="282"/>
    </row>
    <row r="352" spans="1:1" ht="14.25" customHeight="1" x14ac:dyDescent="0.35">
      <c r="A352" s="282"/>
    </row>
    <row r="353" spans="1:1" ht="14.25" customHeight="1" x14ac:dyDescent="0.35">
      <c r="A353" s="282"/>
    </row>
    <row r="354" spans="1:1" ht="14.25" customHeight="1" x14ac:dyDescent="0.35">
      <c r="A354" s="282"/>
    </row>
    <row r="355" spans="1:1" ht="14.25" customHeight="1" x14ac:dyDescent="0.35">
      <c r="A355" s="282"/>
    </row>
    <row r="356" spans="1:1" ht="14.25" customHeight="1" x14ac:dyDescent="0.35">
      <c r="A356" s="282"/>
    </row>
    <row r="357" spans="1:1" ht="14.25" customHeight="1" x14ac:dyDescent="0.35">
      <c r="A357" s="282"/>
    </row>
    <row r="358" spans="1:1" ht="14.25" customHeight="1" x14ac:dyDescent="0.35">
      <c r="A358" s="282"/>
    </row>
    <row r="359" spans="1:1" ht="14.25" customHeight="1" x14ac:dyDescent="0.35">
      <c r="A359" s="282"/>
    </row>
    <row r="360" spans="1:1" ht="14.25" customHeight="1" x14ac:dyDescent="0.35">
      <c r="A360" s="282"/>
    </row>
    <row r="361" spans="1:1" ht="14.25" customHeight="1" x14ac:dyDescent="0.35">
      <c r="A361" s="282"/>
    </row>
    <row r="362" spans="1:1" ht="14.25" customHeight="1" x14ac:dyDescent="0.35">
      <c r="A362" s="282"/>
    </row>
    <row r="363" spans="1:1" ht="14.25" customHeight="1" x14ac:dyDescent="0.35">
      <c r="A363" s="282"/>
    </row>
    <row r="364" spans="1:1" ht="14.25" customHeight="1" x14ac:dyDescent="0.35">
      <c r="A364" s="282"/>
    </row>
    <row r="365" spans="1:1" ht="14.25" customHeight="1" x14ac:dyDescent="0.35">
      <c r="A365" s="282"/>
    </row>
    <row r="366" spans="1:1" ht="14.25" customHeight="1" x14ac:dyDescent="0.35">
      <c r="A366" s="282"/>
    </row>
    <row r="367" spans="1:1" ht="14.25" customHeight="1" x14ac:dyDescent="0.35">
      <c r="A367" s="282"/>
    </row>
    <row r="368" spans="1:1" ht="14.25" customHeight="1" x14ac:dyDescent="0.35">
      <c r="A368" s="282"/>
    </row>
    <row r="369" spans="1:1" ht="14.25" customHeight="1" x14ac:dyDescent="0.35">
      <c r="A369" s="282"/>
    </row>
    <row r="370" spans="1:1" ht="14.25" customHeight="1" x14ac:dyDescent="0.35">
      <c r="A370" s="282"/>
    </row>
    <row r="371" spans="1:1" ht="14.25" customHeight="1" x14ac:dyDescent="0.35">
      <c r="A371" s="282"/>
    </row>
    <row r="372" spans="1:1" ht="14.25" customHeight="1" x14ac:dyDescent="0.35">
      <c r="A372" s="282"/>
    </row>
    <row r="373" spans="1:1" ht="14.25" customHeight="1" x14ac:dyDescent="0.35">
      <c r="A373" s="282"/>
    </row>
    <row r="374" spans="1:1" ht="14.25" customHeight="1" x14ac:dyDescent="0.35">
      <c r="A374" s="282"/>
    </row>
    <row r="375" spans="1:1" ht="14.25" customHeight="1" x14ac:dyDescent="0.35">
      <c r="A375" s="282"/>
    </row>
    <row r="376" spans="1:1" ht="14.25" customHeight="1" x14ac:dyDescent="0.35">
      <c r="A376" s="282"/>
    </row>
    <row r="377" spans="1:1" ht="14.25" customHeight="1" x14ac:dyDescent="0.35">
      <c r="A377" s="282"/>
    </row>
    <row r="378" spans="1:1" ht="14.25" customHeight="1" x14ac:dyDescent="0.35">
      <c r="A378" s="282"/>
    </row>
    <row r="379" spans="1:1" ht="14.25" customHeight="1" x14ac:dyDescent="0.35">
      <c r="A379" s="282"/>
    </row>
    <row r="380" spans="1:1" ht="14.25" customHeight="1" x14ac:dyDescent="0.35">
      <c r="A380" s="282"/>
    </row>
    <row r="381" spans="1:1" ht="14.25" customHeight="1" x14ac:dyDescent="0.35">
      <c r="A381" s="282"/>
    </row>
    <row r="382" spans="1:1" ht="14.25" customHeight="1" x14ac:dyDescent="0.35">
      <c r="A382" s="282"/>
    </row>
    <row r="383" spans="1:1" ht="14.25" customHeight="1" x14ac:dyDescent="0.35">
      <c r="A383" s="282"/>
    </row>
    <row r="384" spans="1:1" ht="14.25" customHeight="1" x14ac:dyDescent="0.35">
      <c r="A384" s="282"/>
    </row>
    <row r="385" spans="1:1" ht="14.25" customHeight="1" x14ac:dyDescent="0.35">
      <c r="A385" s="282"/>
    </row>
    <row r="386" spans="1:1" ht="14.25" customHeight="1" x14ac:dyDescent="0.35">
      <c r="A386" s="282"/>
    </row>
    <row r="387" spans="1:1" ht="14.25" customHeight="1" x14ac:dyDescent="0.35">
      <c r="A387" s="282"/>
    </row>
    <row r="388" spans="1:1" ht="14.25" customHeight="1" x14ac:dyDescent="0.35">
      <c r="A388" s="282"/>
    </row>
    <row r="389" spans="1:1" ht="14.25" customHeight="1" x14ac:dyDescent="0.35">
      <c r="A389" s="282"/>
    </row>
    <row r="390" spans="1:1" ht="14.25" customHeight="1" x14ac:dyDescent="0.35">
      <c r="A390" s="282"/>
    </row>
    <row r="391" spans="1:1" ht="14.25" customHeight="1" x14ac:dyDescent="0.35">
      <c r="A391" s="282"/>
    </row>
    <row r="392" spans="1:1" ht="14.25" customHeight="1" x14ac:dyDescent="0.35">
      <c r="A392" s="282"/>
    </row>
    <row r="393" spans="1:1" ht="14.25" customHeight="1" x14ac:dyDescent="0.35">
      <c r="A393" s="282"/>
    </row>
    <row r="394" spans="1:1" ht="14.25" customHeight="1" x14ac:dyDescent="0.35">
      <c r="A394" s="282"/>
    </row>
    <row r="395" spans="1:1" ht="14.25" customHeight="1" x14ac:dyDescent="0.35">
      <c r="A395" s="282"/>
    </row>
    <row r="396" spans="1:1" ht="14.25" customHeight="1" x14ac:dyDescent="0.35">
      <c r="A396" s="282"/>
    </row>
    <row r="397" spans="1:1" ht="14.25" customHeight="1" x14ac:dyDescent="0.35">
      <c r="A397" s="282"/>
    </row>
    <row r="398" spans="1:1" ht="14.25" customHeight="1" x14ac:dyDescent="0.35">
      <c r="A398" s="282"/>
    </row>
    <row r="399" spans="1:1" ht="14.25" customHeight="1" x14ac:dyDescent="0.35">
      <c r="A399" s="282"/>
    </row>
    <row r="400" spans="1:1" ht="14.25" customHeight="1" x14ac:dyDescent="0.35">
      <c r="A400" s="282"/>
    </row>
    <row r="401" spans="1:1" ht="14.25" customHeight="1" x14ac:dyDescent="0.35">
      <c r="A401" s="282"/>
    </row>
    <row r="402" spans="1:1" ht="14.25" customHeight="1" x14ac:dyDescent="0.35">
      <c r="A402" s="282"/>
    </row>
    <row r="403" spans="1:1" ht="14.25" customHeight="1" x14ac:dyDescent="0.35">
      <c r="A403" s="282"/>
    </row>
    <row r="404" spans="1:1" ht="14.25" customHeight="1" x14ac:dyDescent="0.35">
      <c r="A404" s="282"/>
    </row>
    <row r="405" spans="1:1" ht="14.25" customHeight="1" x14ac:dyDescent="0.35">
      <c r="A405" s="282"/>
    </row>
    <row r="406" spans="1:1" ht="14.25" customHeight="1" x14ac:dyDescent="0.35">
      <c r="A406" s="282"/>
    </row>
    <row r="407" spans="1:1" ht="14.25" customHeight="1" x14ac:dyDescent="0.35">
      <c r="A407" s="282"/>
    </row>
    <row r="408" spans="1:1" ht="14.25" customHeight="1" x14ac:dyDescent="0.35">
      <c r="A408" s="282"/>
    </row>
    <row r="409" spans="1:1" ht="14.25" customHeight="1" x14ac:dyDescent="0.35">
      <c r="A409" s="282"/>
    </row>
    <row r="410" spans="1:1" ht="14.25" customHeight="1" x14ac:dyDescent="0.35">
      <c r="A410" s="282"/>
    </row>
    <row r="411" spans="1:1" ht="14.25" customHeight="1" x14ac:dyDescent="0.35">
      <c r="A411" s="282"/>
    </row>
    <row r="412" spans="1:1" ht="14.25" customHeight="1" x14ac:dyDescent="0.35">
      <c r="A412" s="282"/>
    </row>
    <row r="413" spans="1:1" ht="14.25" customHeight="1" x14ac:dyDescent="0.35">
      <c r="A413" s="282"/>
    </row>
    <row r="414" spans="1:1" ht="14.25" customHeight="1" x14ac:dyDescent="0.35">
      <c r="A414" s="282"/>
    </row>
    <row r="415" spans="1:1" ht="14.25" customHeight="1" x14ac:dyDescent="0.35">
      <c r="A415" s="282"/>
    </row>
    <row r="416" spans="1:1" ht="14.25" customHeight="1" x14ac:dyDescent="0.35">
      <c r="A416" s="282"/>
    </row>
    <row r="417" spans="1:1" ht="14.25" customHeight="1" x14ac:dyDescent="0.35">
      <c r="A417" s="282"/>
    </row>
    <row r="418" spans="1:1" ht="14.25" customHeight="1" x14ac:dyDescent="0.35">
      <c r="A418" s="282"/>
    </row>
    <row r="419" spans="1:1" ht="14.25" customHeight="1" x14ac:dyDescent="0.35">
      <c r="A419" s="282"/>
    </row>
    <row r="420" spans="1:1" ht="14.25" customHeight="1" x14ac:dyDescent="0.35">
      <c r="A420" s="282"/>
    </row>
    <row r="421" spans="1:1" ht="14.25" customHeight="1" x14ac:dyDescent="0.35">
      <c r="A421" s="282"/>
    </row>
    <row r="422" spans="1:1" ht="14.25" customHeight="1" x14ac:dyDescent="0.35">
      <c r="A422" s="282"/>
    </row>
    <row r="423" spans="1:1" ht="14.25" customHeight="1" x14ac:dyDescent="0.35">
      <c r="A423" s="282"/>
    </row>
    <row r="424" spans="1:1" ht="14.25" customHeight="1" x14ac:dyDescent="0.35">
      <c r="A424" s="282"/>
    </row>
    <row r="425" spans="1:1" ht="14.25" customHeight="1" x14ac:dyDescent="0.35">
      <c r="A425" s="282"/>
    </row>
    <row r="426" spans="1:1" ht="14.25" customHeight="1" x14ac:dyDescent="0.35">
      <c r="A426" s="282"/>
    </row>
    <row r="427" spans="1:1" ht="14.25" customHeight="1" x14ac:dyDescent="0.35">
      <c r="A427" s="282"/>
    </row>
    <row r="428" spans="1:1" ht="14.25" customHeight="1" x14ac:dyDescent="0.35">
      <c r="A428" s="282"/>
    </row>
    <row r="429" spans="1:1" ht="14.25" customHeight="1" x14ac:dyDescent="0.35">
      <c r="A429" s="282"/>
    </row>
    <row r="430" spans="1:1" ht="14.25" customHeight="1" x14ac:dyDescent="0.35">
      <c r="A430" s="282"/>
    </row>
    <row r="431" spans="1:1" ht="14.25" customHeight="1" x14ac:dyDescent="0.35">
      <c r="A431" s="282"/>
    </row>
    <row r="432" spans="1:1" ht="14.25" customHeight="1" x14ac:dyDescent="0.35">
      <c r="A432" s="282"/>
    </row>
    <row r="433" spans="1:1" ht="14.25" customHeight="1" x14ac:dyDescent="0.35">
      <c r="A433" s="282"/>
    </row>
    <row r="434" spans="1:1" ht="14.25" customHeight="1" x14ac:dyDescent="0.35">
      <c r="A434" s="282"/>
    </row>
    <row r="435" spans="1:1" ht="14.25" customHeight="1" x14ac:dyDescent="0.35">
      <c r="A435" s="282"/>
    </row>
    <row r="436" spans="1:1" ht="14.25" customHeight="1" x14ac:dyDescent="0.35">
      <c r="A436" s="282"/>
    </row>
    <row r="437" spans="1:1" ht="14.25" customHeight="1" x14ac:dyDescent="0.35">
      <c r="A437" s="282"/>
    </row>
    <row r="438" spans="1:1" ht="14.25" customHeight="1" x14ac:dyDescent="0.35">
      <c r="A438" s="282"/>
    </row>
    <row r="439" spans="1:1" ht="14.25" customHeight="1" x14ac:dyDescent="0.35">
      <c r="A439" s="282"/>
    </row>
    <row r="440" spans="1:1" ht="14.25" customHeight="1" x14ac:dyDescent="0.35">
      <c r="A440" s="282"/>
    </row>
    <row r="441" spans="1:1" ht="14.25" customHeight="1" x14ac:dyDescent="0.35">
      <c r="A441" s="282"/>
    </row>
    <row r="442" spans="1:1" ht="14.25" customHeight="1" x14ac:dyDescent="0.35">
      <c r="A442" s="282"/>
    </row>
    <row r="443" spans="1:1" ht="14.25" customHeight="1" x14ac:dyDescent="0.35">
      <c r="A443" s="282"/>
    </row>
    <row r="444" spans="1:1" ht="14.25" customHeight="1" x14ac:dyDescent="0.35">
      <c r="A444" s="282"/>
    </row>
    <row r="445" spans="1:1" ht="14.25" customHeight="1" x14ac:dyDescent="0.35">
      <c r="A445" s="282"/>
    </row>
    <row r="446" spans="1:1" ht="14.25" customHeight="1" x14ac:dyDescent="0.35">
      <c r="A446" s="282"/>
    </row>
    <row r="447" spans="1:1" ht="14.25" customHeight="1" x14ac:dyDescent="0.35">
      <c r="A447" s="282"/>
    </row>
    <row r="448" spans="1:1" ht="14.25" customHeight="1" x14ac:dyDescent="0.35">
      <c r="A448" s="282"/>
    </row>
    <row r="449" spans="1:1" ht="14.25" customHeight="1" x14ac:dyDescent="0.35">
      <c r="A449" s="282"/>
    </row>
    <row r="450" spans="1:1" ht="14.25" customHeight="1" x14ac:dyDescent="0.35">
      <c r="A450" s="282"/>
    </row>
    <row r="451" spans="1:1" ht="14.25" customHeight="1" x14ac:dyDescent="0.35">
      <c r="A451" s="282"/>
    </row>
    <row r="452" spans="1:1" ht="14.25" customHeight="1" x14ac:dyDescent="0.35">
      <c r="A452" s="282"/>
    </row>
    <row r="453" spans="1:1" ht="14.25" customHeight="1" x14ac:dyDescent="0.35">
      <c r="A453" s="282"/>
    </row>
    <row r="454" spans="1:1" ht="14.25" customHeight="1" x14ac:dyDescent="0.35">
      <c r="A454" s="282"/>
    </row>
    <row r="455" spans="1:1" ht="14.25" customHeight="1" x14ac:dyDescent="0.35">
      <c r="A455" s="282"/>
    </row>
    <row r="456" spans="1:1" ht="14.25" customHeight="1" x14ac:dyDescent="0.35">
      <c r="A456" s="282"/>
    </row>
    <row r="457" spans="1:1" ht="14.25" customHeight="1" x14ac:dyDescent="0.35">
      <c r="A457" s="282"/>
    </row>
    <row r="458" spans="1:1" ht="14.25" customHeight="1" x14ac:dyDescent="0.35">
      <c r="A458" s="282"/>
    </row>
    <row r="459" spans="1:1" ht="14.25" customHeight="1" x14ac:dyDescent="0.35">
      <c r="A459" s="282"/>
    </row>
    <row r="460" spans="1:1" ht="14.25" customHeight="1" x14ac:dyDescent="0.35">
      <c r="A460" s="282"/>
    </row>
    <row r="461" spans="1:1" ht="14.25" customHeight="1" x14ac:dyDescent="0.35">
      <c r="A461" s="282"/>
    </row>
    <row r="462" spans="1:1" ht="14.25" customHeight="1" x14ac:dyDescent="0.35">
      <c r="A462" s="282"/>
    </row>
    <row r="463" spans="1:1" ht="14.25" customHeight="1" x14ac:dyDescent="0.35">
      <c r="A463" s="282"/>
    </row>
    <row r="464" spans="1:1" ht="14.25" customHeight="1" x14ac:dyDescent="0.35">
      <c r="A464" s="282"/>
    </row>
    <row r="465" spans="1:1" ht="14.25" customHeight="1" x14ac:dyDescent="0.35">
      <c r="A465" s="282"/>
    </row>
    <row r="466" spans="1:1" ht="14.25" customHeight="1" x14ac:dyDescent="0.35">
      <c r="A466" s="282"/>
    </row>
    <row r="467" spans="1:1" ht="14.25" customHeight="1" x14ac:dyDescent="0.35">
      <c r="A467" s="282"/>
    </row>
    <row r="468" spans="1:1" ht="14.25" customHeight="1" x14ac:dyDescent="0.35">
      <c r="A468" s="282"/>
    </row>
    <row r="469" spans="1:1" ht="14.25" customHeight="1" x14ac:dyDescent="0.35">
      <c r="A469" s="282"/>
    </row>
    <row r="470" spans="1:1" ht="14.25" customHeight="1" x14ac:dyDescent="0.35">
      <c r="A470" s="282"/>
    </row>
    <row r="471" spans="1:1" ht="14.25" customHeight="1" x14ac:dyDescent="0.35">
      <c r="A471" s="282"/>
    </row>
    <row r="472" spans="1:1" ht="14.25" customHeight="1" x14ac:dyDescent="0.35">
      <c r="A472" s="282"/>
    </row>
    <row r="473" spans="1:1" ht="14.25" customHeight="1" x14ac:dyDescent="0.35">
      <c r="A473" s="282"/>
    </row>
    <row r="474" spans="1:1" ht="14.25" customHeight="1" x14ac:dyDescent="0.35">
      <c r="A474" s="282"/>
    </row>
    <row r="475" spans="1:1" ht="14.25" customHeight="1" x14ac:dyDescent="0.35">
      <c r="A475" s="282"/>
    </row>
    <row r="476" spans="1:1" ht="14.25" customHeight="1" x14ac:dyDescent="0.35">
      <c r="A476" s="282"/>
    </row>
    <row r="477" spans="1:1" ht="14.25" customHeight="1" x14ac:dyDescent="0.35">
      <c r="A477" s="282"/>
    </row>
    <row r="478" spans="1:1" ht="14.25" customHeight="1" x14ac:dyDescent="0.35">
      <c r="A478" s="282"/>
    </row>
    <row r="479" spans="1:1" ht="14.25" customHeight="1" x14ac:dyDescent="0.35">
      <c r="A479" s="282"/>
    </row>
    <row r="480" spans="1:1" ht="14.25" customHeight="1" x14ac:dyDescent="0.35">
      <c r="A480" s="282"/>
    </row>
    <row r="481" spans="1:1" ht="14.25" customHeight="1" x14ac:dyDescent="0.35">
      <c r="A481" s="282"/>
    </row>
    <row r="482" spans="1:1" ht="14.25" customHeight="1" x14ac:dyDescent="0.35">
      <c r="A482" s="282"/>
    </row>
    <row r="483" spans="1:1" ht="14.25" customHeight="1" x14ac:dyDescent="0.35">
      <c r="A483" s="282"/>
    </row>
    <row r="484" spans="1:1" ht="14.25" customHeight="1" x14ac:dyDescent="0.35">
      <c r="A484" s="282"/>
    </row>
    <row r="485" spans="1:1" ht="14.25" customHeight="1" x14ac:dyDescent="0.35">
      <c r="A485" s="282"/>
    </row>
    <row r="486" spans="1:1" ht="14.25" customHeight="1" x14ac:dyDescent="0.35">
      <c r="A486" s="282"/>
    </row>
    <row r="487" spans="1:1" ht="14.25" customHeight="1" x14ac:dyDescent="0.35">
      <c r="A487" s="282"/>
    </row>
    <row r="488" spans="1:1" ht="14.25" customHeight="1" x14ac:dyDescent="0.35">
      <c r="A488" s="282"/>
    </row>
    <row r="489" spans="1:1" ht="14.25" customHeight="1" x14ac:dyDescent="0.35">
      <c r="A489" s="282"/>
    </row>
    <row r="490" spans="1:1" ht="14.25" customHeight="1" x14ac:dyDescent="0.35">
      <c r="A490" s="282"/>
    </row>
    <row r="491" spans="1:1" ht="14.25" customHeight="1" x14ac:dyDescent="0.35">
      <c r="A491" s="282"/>
    </row>
    <row r="492" spans="1:1" ht="14.25" customHeight="1" x14ac:dyDescent="0.35">
      <c r="A492" s="282"/>
    </row>
    <row r="493" spans="1:1" ht="14.25" customHeight="1" x14ac:dyDescent="0.35">
      <c r="A493" s="282"/>
    </row>
    <row r="494" spans="1:1" ht="14.25" customHeight="1" x14ac:dyDescent="0.35">
      <c r="A494" s="282"/>
    </row>
    <row r="495" spans="1:1" ht="14.25" customHeight="1" x14ac:dyDescent="0.35">
      <c r="A495" s="282"/>
    </row>
    <row r="496" spans="1:1" ht="14.25" customHeight="1" x14ac:dyDescent="0.35">
      <c r="A496" s="282"/>
    </row>
    <row r="497" spans="1:1" ht="14.25" customHeight="1" x14ac:dyDescent="0.35">
      <c r="A497" s="282"/>
    </row>
    <row r="498" spans="1:1" ht="14.25" customHeight="1" x14ac:dyDescent="0.35">
      <c r="A498" s="282"/>
    </row>
    <row r="499" spans="1:1" ht="14.25" customHeight="1" x14ac:dyDescent="0.35">
      <c r="A499" s="282"/>
    </row>
    <row r="500" spans="1:1" ht="14.25" customHeight="1" x14ac:dyDescent="0.35">
      <c r="A500" s="282"/>
    </row>
    <row r="501" spans="1:1" ht="14.25" customHeight="1" x14ac:dyDescent="0.35">
      <c r="A501" s="282"/>
    </row>
    <row r="502" spans="1:1" ht="14.25" customHeight="1" x14ac:dyDescent="0.35">
      <c r="A502" s="282"/>
    </row>
    <row r="503" spans="1:1" ht="14.25" customHeight="1" x14ac:dyDescent="0.35">
      <c r="A503" s="282"/>
    </row>
    <row r="504" spans="1:1" ht="14.25" customHeight="1" x14ac:dyDescent="0.35">
      <c r="A504" s="282"/>
    </row>
    <row r="505" spans="1:1" ht="14.25" customHeight="1" x14ac:dyDescent="0.35">
      <c r="A505" s="282"/>
    </row>
    <row r="506" spans="1:1" ht="14.25" customHeight="1" x14ac:dyDescent="0.35">
      <c r="A506" s="282"/>
    </row>
    <row r="507" spans="1:1" ht="14.25" customHeight="1" x14ac:dyDescent="0.35">
      <c r="A507" s="282"/>
    </row>
    <row r="508" spans="1:1" ht="14.25" customHeight="1" x14ac:dyDescent="0.35">
      <c r="A508" s="282"/>
    </row>
    <row r="509" spans="1:1" ht="14.25" customHeight="1" x14ac:dyDescent="0.35">
      <c r="A509" s="282"/>
    </row>
    <row r="510" spans="1:1" ht="14.25" customHeight="1" x14ac:dyDescent="0.35">
      <c r="A510" s="282"/>
    </row>
    <row r="511" spans="1:1" ht="14.25" customHeight="1" x14ac:dyDescent="0.35">
      <c r="A511" s="282"/>
    </row>
    <row r="512" spans="1:1" ht="14.25" customHeight="1" x14ac:dyDescent="0.35">
      <c r="A512" s="282"/>
    </row>
    <row r="513" spans="1:1" ht="14.25" customHeight="1" x14ac:dyDescent="0.35">
      <c r="A513" s="282"/>
    </row>
    <row r="514" spans="1:1" ht="14.25" customHeight="1" x14ac:dyDescent="0.35">
      <c r="A514" s="282"/>
    </row>
    <row r="515" spans="1:1" ht="14.25" customHeight="1" x14ac:dyDescent="0.35">
      <c r="A515" s="282"/>
    </row>
    <row r="516" spans="1:1" ht="14.25" customHeight="1" x14ac:dyDescent="0.35">
      <c r="A516" s="282"/>
    </row>
    <row r="517" spans="1:1" ht="14.25" customHeight="1" x14ac:dyDescent="0.35">
      <c r="A517" s="282"/>
    </row>
    <row r="518" spans="1:1" ht="14.25" customHeight="1" x14ac:dyDescent="0.35">
      <c r="A518" s="282"/>
    </row>
    <row r="519" spans="1:1" ht="14.25" customHeight="1" x14ac:dyDescent="0.35">
      <c r="A519" s="282"/>
    </row>
    <row r="520" spans="1:1" ht="14.25" customHeight="1" x14ac:dyDescent="0.35">
      <c r="A520" s="282"/>
    </row>
    <row r="521" spans="1:1" ht="14.25" customHeight="1" x14ac:dyDescent="0.35">
      <c r="A521" s="282"/>
    </row>
    <row r="522" spans="1:1" ht="14.25" customHeight="1" x14ac:dyDescent="0.35">
      <c r="A522" s="282"/>
    </row>
    <row r="523" spans="1:1" ht="14.25" customHeight="1" x14ac:dyDescent="0.35">
      <c r="A523" s="282"/>
    </row>
    <row r="524" spans="1:1" ht="14.25" customHeight="1" x14ac:dyDescent="0.35">
      <c r="A524" s="282"/>
    </row>
    <row r="525" spans="1:1" ht="14.25" customHeight="1" x14ac:dyDescent="0.35">
      <c r="A525" s="282"/>
    </row>
    <row r="526" spans="1:1" ht="14.25" customHeight="1" x14ac:dyDescent="0.35">
      <c r="A526" s="282"/>
    </row>
    <row r="527" spans="1:1" ht="14.25" customHeight="1" x14ac:dyDescent="0.35">
      <c r="A527" s="282"/>
    </row>
    <row r="528" spans="1:1" ht="14.25" customHeight="1" x14ac:dyDescent="0.35">
      <c r="A528" s="282"/>
    </row>
    <row r="529" spans="1:1" ht="14.25" customHeight="1" x14ac:dyDescent="0.35">
      <c r="A529" s="282"/>
    </row>
    <row r="530" spans="1:1" ht="14.25" customHeight="1" x14ac:dyDescent="0.35">
      <c r="A530" s="282"/>
    </row>
    <row r="531" spans="1:1" ht="14.25" customHeight="1" x14ac:dyDescent="0.35">
      <c r="A531" s="282"/>
    </row>
    <row r="532" spans="1:1" ht="14.25" customHeight="1" x14ac:dyDescent="0.35">
      <c r="A532" s="282"/>
    </row>
    <row r="533" spans="1:1" ht="14.25" customHeight="1" x14ac:dyDescent="0.35">
      <c r="A533" s="282"/>
    </row>
    <row r="534" spans="1:1" ht="14.25" customHeight="1" x14ac:dyDescent="0.35">
      <c r="A534" s="282"/>
    </row>
    <row r="535" spans="1:1" ht="14.25" customHeight="1" x14ac:dyDescent="0.35">
      <c r="A535" s="282"/>
    </row>
    <row r="536" spans="1:1" ht="14.25" customHeight="1" x14ac:dyDescent="0.35">
      <c r="A536" s="282"/>
    </row>
    <row r="537" spans="1:1" ht="14.25" customHeight="1" x14ac:dyDescent="0.35">
      <c r="A537" s="282"/>
    </row>
    <row r="538" spans="1:1" ht="14.25" customHeight="1" x14ac:dyDescent="0.35">
      <c r="A538" s="282"/>
    </row>
    <row r="539" spans="1:1" ht="14.25" customHeight="1" x14ac:dyDescent="0.35">
      <c r="A539" s="282"/>
    </row>
    <row r="540" spans="1:1" ht="14.25" customHeight="1" x14ac:dyDescent="0.35">
      <c r="A540" s="282"/>
    </row>
    <row r="541" spans="1:1" ht="14.25" customHeight="1" x14ac:dyDescent="0.35">
      <c r="A541" s="282"/>
    </row>
    <row r="542" spans="1:1" ht="14.25" customHeight="1" x14ac:dyDescent="0.35">
      <c r="A542" s="282"/>
    </row>
    <row r="543" spans="1:1" ht="14.25" customHeight="1" x14ac:dyDescent="0.35">
      <c r="A543" s="282"/>
    </row>
    <row r="544" spans="1:1" ht="14.25" customHeight="1" x14ac:dyDescent="0.35">
      <c r="A544" s="282"/>
    </row>
    <row r="545" spans="1:1" ht="14.25" customHeight="1" x14ac:dyDescent="0.35">
      <c r="A545" s="282"/>
    </row>
    <row r="546" spans="1:1" ht="14.25" customHeight="1" x14ac:dyDescent="0.35">
      <c r="A546" s="282"/>
    </row>
    <row r="547" spans="1:1" ht="14.25" customHeight="1" x14ac:dyDescent="0.35">
      <c r="A547" s="282"/>
    </row>
    <row r="548" spans="1:1" ht="14.25" customHeight="1" x14ac:dyDescent="0.35">
      <c r="A548" s="282"/>
    </row>
    <row r="549" spans="1:1" ht="14.25" customHeight="1" x14ac:dyDescent="0.35">
      <c r="A549" s="282"/>
    </row>
    <row r="550" spans="1:1" ht="14.25" customHeight="1" x14ac:dyDescent="0.35">
      <c r="A550" s="282"/>
    </row>
    <row r="551" spans="1:1" ht="14.25" customHeight="1" x14ac:dyDescent="0.35">
      <c r="A551" s="282"/>
    </row>
    <row r="552" spans="1:1" ht="14.25" customHeight="1" x14ac:dyDescent="0.35">
      <c r="A552" s="282"/>
    </row>
    <row r="553" spans="1:1" ht="14.25" customHeight="1" x14ac:dyDescent="0.35">
      <c r="A553" s="282"/>
    </row>
    <row r="554" spans="1:1" ht="14.25" customHeight="1" x14ac:dyDescent="0.35">
      <c r="A554" s="282"/>
    </row>
    <row r="555" spans="1:1" ht="14.25" customHeight="1" x14ac:dyDescent="0.35">
      <c r="A555" s="282"/>
    </row>
    <row r="556" spans="1:1" ht="14.25" customHeight="1" x14ac:dyDescent="0.35">
      <c r="A556" s="282"/>
    </row>
    <row r="557" spans="1:1" ht="14.25" customHeight="1" x14ac:dyDescent="0.35">
      <c r="A557" s="282"/>
    </row>
    <row r="558" spans="1:1" ht="14.25" customHeight="1" x14ac:dyDescent="0.35">
      <c r="A558" s="282"/>
    </row>
    <row r="559" spans="1:1" ht="14.25" customHeight="1" x14ac:dyDescent="0.35">
      <c r="A559" s="282"/>
    </row>
    <row r="560" spans="1:1" ht="14.25" customHeight="1" x14ac:dyDescent="0.35">
      <c r="A560" s="282"/>
    </row>
    <row r="561" spans="1:1" ht="14.25" customHeight="1" x14ac:dyDescent="0.35">
      <c r="A561" s="282"/>
    </row>
    <row r="562" spans="1:1" ht="14.25" customHeight="1" x14ac:dyDescent="0.35">
      <c r="A562" s="282"/>
    </row>
    <row r="563" spans="1:1" ht="14.25" customHeight="1" x14ac:dyDescent="0.35">
      <c r="A563" s="282"/>
    </row>
    <row r="564" spans="1:1" ht="14.25" customHeight="1" x14ac:dyDescent="0.35">
      <c r="A564" s="282"/>
    </row>
    <row r="565" spans="1:1" ht="14.25" customHeight="1" x14ac:dyDescent="0.35">
      <c r="A565" s="282"/>
    </row>
    <row r="566" spans="1:1" ht="14.25" customHeight="1" x14ac:dyDescent="0.35">
      <c r="A566" s="282"/>
    </row>
    <row r="567" spans="1:1" ht="14.25" customHeight="1" x14ac:dyDescent="0.35">
      <c r="A567" s="282"/>
    </row>
    <row r="568" spans="1:1" ht="14.25" customHeight="1" x14ac:dyDescent="0.35">
      <c r="A568" s="282"/>
    </row>
    <row r="569" spans="1:1" ht="14.25" customHeight="1" x14ac:dyDescent="0.35">
      <c r="A569" s="282"/>
    </row>
    <row r="570" spans="1:1" ht="14.25" customHeight="1" x14ac:dyDescent="0.35">
      <c r="A570" s="282"/>
    </row>
    <row r="571" spans="1:1" ht="14.25" customHeight="1" x14ac:dyDescent="0.35">
      <c r="A571" s="282"/>
    </row>
    <row r="572" spans="1:1" ht="14.25" customHeight="1" x14ac:dyDescent="0.35">
      <c r="A572" s="282"/>
    </row>
    <row r="573" spans="1:1" ht="14.25" customHeight="1" x14ac:dyDescent="0.35">
      <c r="A573" s="282"/>
    </row>
    <row r="574" spans="1:1" ht="14.25" customHeight="1" x14ac:dyDescent="0.35">
      <c r="A574" s="282"/>
    </row>
    <row r="575" spans="1:1" ht="14.25" customHeight="1" x14ac:dyDescent="0.35">
      <c r="A575" s="282"/>
    </row>
    <row r="576" spans="1:1" ht="14.25" customHeight="1" x14ac:dyDescent="0.35">
      <c r="A576" s="282"/>
    </row>
    <row r="577" spans="1:1" ht="14.25" customHeight="1" x14ac:dyDescent="0.35">
      <c r="A577" s="282"/>
    </row>
    <row r="578" spans="1:1" ht="14.25" customHeight="1" x14ac:dyDescent="0.35">
      <c r="A578" s="282"/>
    </row>
    <row r="579" spans="1:1" ht="14.25" customHeight="1" x14ac:dyDescent="0.35">
      <c r="A579" s="282"/>
    </row>
    <row r="580" spans="1:1" ht="14.25" customHeight="1" x14ac:dyDescent="0.35">
      <c r="A580" s="282"/>
    </row>
    <row r="581" spans="1:1" ht="14.25" customHeight="1" x14ac:dyDescent="0.35">
      <c r="A581" s="282"/>
    </row>
    <row r="582" spans="1:1" ht="14.25" customHeight="1" x14ac:dyDescent="0.35">
      <c r="A582" s="282"/>
    </row>
    <row r="583" spans="1:1" ht="14.25" customHeight="1" x14ac:dyDescent="0.35">
      <c r="A583" s="282"/>
    </row>
    <row r="584" spans="1:1" ht="14.25" customHeight="1" x14ac:dyDescent="0.35">
      <c r="A584" s="282"/>
    </row>
    <row r="585" spans="1:1" ht="14.25" customHeight="1" x14ac:dyDescent="0.35">
      <c r="A585" s="282"/>
    </row>
    <row r="586" spans="1:1" ht="14.25" customHeight="1" x14ac:dyDescent="0.35">
      <c r="A586" s="282"/>
    </row>
    <row r="587" spans="1:1" ht="14.25" customHeight="1" x14ac:dyDescent="0.35">
      <c r="A587" s="282"/>
    </row>
    <row r="588" spans="1:1" ht="14.25" customHeight="1" x14ac:dyDescent="0.35">
      <c r="A588" s="282"/>
    </row>
    <row r="589" spans="1:1" ht="14.25" customHeight="1" x14ac:dyDescent="0.35">
      <c r="A589" s="282"/>
    </row>
    <row r="590" spans="1:1" ht="14.25" customHeight="1" x14ac:dyDescent="0.35">
      <c r="A590" s="282"/>
    </row>
    <row r="591" spans="1:1" ht="14.25" customHeight="1" x14ac:dyDescent="0.35">
      <c r="A591" s="282"/>
    </row>
    <row r="592" spans="1:1" ht="14.25" customHeight="1" x14ac:dyDescent="0.35">
      <c r="A592" s="282"/>
    </row>
    <row r="593" spans="1:1" ht="14.25" customHeight="1" x14ac:dyDescent="0.35">
      <c r="A593" s="282"/>
    </row>
    <row r="594" spans="1:1" ht="14.25" customHeight="1" x14ac:dyDescent="0.35">
      <c r="A594" s="282"/>
    </row>
    <row r="595" spans="1:1" ht="14.25" customHeight="1" x14ac:dyDescent="0.35">
      <c r="A595" s="282"/>
    </row>
    <row r="596" spans="1:1" ht="14.25" customHeight="1" x14ac:dyDescent="0.35">
      <c r="A596" s="282"/>
    </row>
    <row r="597" spans="1:1" ht="14.25" customHeight="1" x14ac:dyDescent="0.35">
      <c r="A597" s="282"/>
    </row>
    <row r="598" spans="1:1" ht="14.25" customHeight="1" x14ac:dyDescent="0.35">
      <c r="A598" s="282"/>
    </row>
    <row r="599" spans="1:1" ht="14.25" customHeight="1" x14ac:dyDescent="0.35">
      <c r="A599" s="282"/>
    </row>
    <row r="600" spans="1:1" ht="14.25" customHeight="1" x14ac:dyDescent="0.35">
      <c r="A600" s="282"/>
    </row>
    <row r="601" spans="1:1" ht="14.25" customHeight="1" x14ac:dyDescent="0.35">
      <c r="A601" s="282"/>
    </row>
    <row r="602" spans="1:1" ht="14.25" customHeight="1" x14ac:dyDescent="0.35">
      <c r="A602" s="282"/>
    </row>
    <row r="603" spans="1:1" ht="14.25" customHeight="1" x14ac:dyDescent="0.35">
      <c r="A603" s="282"/>
    </row>
    <row r="604" spans="1:1" ht="14.25" customHeight="1" x14ac:dyDescent="0.35">
      <c r="A604" s="282"/>
    </row>
    <row r="605" spans="1:1" ht="14.25" customHeight="1" x14ac:dyDescent="0.35">
      <c r="A605" s="282"/>
    </row>
    <row r="606" spans="1:1" ht="14.25" customHeight="1" x14ac:dyDescent="0.35">
      <c r="A606" s="282"/>
    </row>
    <row r="607" spans="1:1" ht="14.25" customHeight="1" x14ac:dyDescent="0.35">
      <c r="A607" s="282"/>
    </row>
    <row r="608" spans="1:1" ht="14.25" customHeight="1" x14ac:dyDescent="0.35">
      <c r="A608" s="282"/>
    </row>
    <row r="609" spans="1:1" ht="14.25" customHeight="1" x14ac:dyDescent="0.35">
      <c r="A609" s="282"/>
    </row>
    <row r="610" spans="1:1" ht="14.25" customHeight="1" x14ac:dyDescent="0.35">
      <c r="A610" s="282"/>
    </row>
    <row r="611" spans="1:1" ht="14.25" customHeight="1" x14ac:dyDescent="0.35">
      <c r="A611" s="282"/>
    </row>
    <row r="612" spans="1:1" ht="14.25" customHeight="1" x14ac:dyDescent="0.35">
      <c r="A612" s="282"/>
    </row>
    <row r="613" spans="1:1" ht="14.25" customHeight="1" x14ac:dyDescent="0.35">
      <c r="A613" s="282"/>
    </row>
    <row r="614" spans="1:1" ht="14.25" customHeight="1" x14ac:dyDescent="0.35">
      <c r="A614" s="282"/>
    </row>
    <row r="615" spans="1:1" ht="14.25" customHeight="1" x14ac:dyDescent="0.35">
      <c r="A615" s="282"/>
    </row>
    <row r="616" spans="1:1" ht="14.25" customHeight="1" x14ac:dyDescent="0.35">
      <c r="A616" s="282"/>
    </row>
    <row r="617" spans="1:1" ht="14.25" customHeight="1" x14ac:dyDescent="0.35">
      <c r="A617" s="282"/>
    </row>
    <row r="618" spans="1:1" ht="14.25" customHeight="1" x14ac:dyDescent="0.35">
      <c r="A618" s="282"/>
    </row>
    <row r="619" spans="1:1" ht="14.25" customHeight="1" x14ac:dyDescent="0.35">
      <c r="A619" s="282"/>
    </row>
    <row r="620" spans="1:1" ht="14.25" customHeight="1" x14ac:dyDescent="0.35">
      <c r="A620" s="282"/>
    </row>
    <row r="621" spans="1:1" ht="14.25" customHeight="1" x14ac:dyDescent="0.35">
      <c r="A621" s="282"/>
    </row>
    <row r="622" spans="1:1" ht="14.25" customHeight="1" x14ac:dyDescent="0.35">
      <c r="A622" s="282"/>
    </row>
    <row r="623" spans="1:1" ht="14.25" customHeight="1" x14ac:dyDescent="0.35">
      <c r="A623" s="282"/>
    </row>
    <row r="624" spans="1:1" ht="14.25" customHeight="1" x14ac:dyDescent="0.35">
      <c r="A624" s="282"/>
    </row>
    <row r="625" spans="1:1" ht="14.25" customHeight="1" x14ac:dyDescent="0.35">
      <c r="A625" s="282"/>
    </row>
    <row r="626" spans="1:1" ht="14.25" customHeight="1" x14ac:dyDescent="0.35">
      <c r="A626" s="282"/>
    </row>
    <row r="627" spans="1:1" ht="14.25" customHeight="1" x14ac:dyDescent="0.35">
      <c r="A627" s="282"/>
    </row>
    <row r="628" spans="1:1" ht="14.25" customHeight="1" x14ac:dyDescent="0.35">
      <c r="A628" s="282"/>
    </row>
    <row r="629" spans="1:1" ht="14.25" customHeight="1" x14ac:dyDescent="0.35">
      <c r="A629" s="282"/>
    </row>
    <row r="630" spans="1:1" ht="14.25" customHeight="1" x14ac:dyDescent="0.35">
      <c r="A630" s="282"/>
    </row>
    <row r="631" spans="1:1" ht="14.25" customHeight="1" x14ac:dyDescent="0.35">
      <c r="A631" s="282"/>
    </row>
    <row r="632" spans="1:1" ht="14.25" customHeight="1" x14ac:dyDescent="0.35">
      <c r="A632" s="282"/>
    </row>
    <row r="633" spans="1:1" ht="14.25" customHeight="1" x14ac:dyDescent="0.35">
      <c r="A633" s="282"/>
    </row>
    <row r="634" spans="1:1" ht="14.25" customHeight="1" x14ac:dyDescent="0.35">
      <c r="A634" s="282"/>
    </row>
    <row r="635" spans="1:1" ht="14.25" customHeight="1" x14ac:dyDescent="0.35">
      <c r="A635" s="282"/>
    </row>
    <row r="636" spans="1:1" ht="14.25" customHeight="1" x14ac:dyDescent="0.35">
      <c r="A636" s="282"/>
    </row>
    <row r="637" spans="1:1" ht="14.25" customHeight="1" x14ac:dyDescent="0.35">
      <c r="A637" s="282"/>
    </row>
    <row r="638" spans="1:1" ht="14.25" customHeight="1" x14ac:dyDescent="0.35">
      <c r="A638" s="282"/>
    </row>
    <row r="639" spans="1:1" ht="14.25" customHeight="1" x14ac:dyDescent="0.35">
      <c r="A639" s="282"/>
    </row>
    <row r="640" spans="1:1" ht="14.25" customHeight="1" x14ac:dyDescent="0.35">
      <c r="A640" s="282"/>
    </row>
    <row r="641" spans="1:1" ht="14.25" customHeight="1" x14ac:dyDescent="0.35">
      <c r="A641" s="282"/>
    </row>
    <row r="642" spans="1:1" ht="14.25" customHeight="1" x14ac:dyDescent="0.35">
      <c r="A642" s="282"/>
    </row>
    <row r="643" spans="1:1" ht="14.25" customHeight="1" x14ac:dyDescent="0.35">
      <c r="A643" s="282"/>
    </row>
    <row r="644" spans="1:1" ht="14.25" customHeight="1" x14ac:dyDescent="0.35">
      <c r="A644" s="282"/>
    </row>
    <row r="645" spans="1:1" ht="14.25" customHeight="1" x14ac:dyDescent="0.35">
      <c r="A645" s="282"/>
    </row>
    <row r="646" spans="1:1" ht="14.25" customHeight="1" x14ac:dyDescent="0.35">
      <c r="A646" s="282"/>
    </row>
    <row r="647" spans="1:1" ht="14.25" customHeight="1" x14ac:dyDescent="0.35">
      <c r="A647" s="282"/>
    </row>
    <row r="648" spans="1:1" ht="14.25" customHeight="1" x14ac:dyDescent="0.35">
      <c r="A648" s="282"/>
    </row>
    <row r="649" spans="1:1" ht="14.25" customHeight="1" x14ac:dyDescent="0.35">
      <c r="A649" s="282"/>
    </row>
    <row r="650" spans="1:1" ht="14.25" customHeight="1" x14ac:dyDescent="0.35">
      <c r="A650" s="282"/>
    </row>
    <row r="651" spans="1:1" ht="14.25" customHeight="1" x14ac:dyDescent="0.35">
      <c r="A651" s="282"/>
    </row>
    <row r="652" spans="1:1" ht="14.25" customHeight="1" x14ac:dyDescent="0.35">
      <c r="A652" s="282"/>
    </row>
    <row r="653" spans="1:1" ht="14.25" customHeight="1" x14ac:dyDescent="0.35">
      <c r="A653" s="282"/>
    </row>
    <row r="654" spans="1:1" ht="14.25" customHeight="1" x14ac:dyDescent="0.35">
      <c r="A654" s="282"/>
    </row>
    <row r="655" spans="1:1" ht="14.25" customHeight="1" x14ac:dyDescent="0.35">
      <c r="A655" s="282"/>
    </row>
    <row r="656" spans="1:1" ht="14.25" customHeight="1" x14ac:dyDescent="0.35">
      <c r="A656" s="282"/>
    </row>
    <row r="657" spans="1:1" ht="14.25" customHeight="1" x14ac:dyDescent="0.35">
      <c r="A657" s="282"/>
    </row>
    <row r="658" spans="1:1" ht="14.25" customHeight="1" x14ac:dyDescent="0.35">
      <c r="A658" s="282"/>
    </row>
    <row r="659" spans="1:1" ht="14.25" customHeight="1" x14ac:dyDescent="0.35">
      <c r="A659" s="282"/>
    </row>
    <row r="660" spans="1:1" ht="14.25" customHeight="1" x14ac:dyDescent="0.35">
      <c r="A660" s="282"/>
    </row>
    <row r="661" spans="1:1" ht="14.25" customHeight="1" x14ac:dyDescent="0.35">
      <c r="A661" s="282"/>
    </row>
    <row r="662" spans="1:1" ht="14.25" customHeight="1" x14ac:dyDescent="0.35">
      <c r="A662" s="282"/>
    </row>
    <row r="663" spans="1:1" ht="14.25" customHeight="1" x14ac:dyDescent="0.35">
      <c r="A663" s="282"/>
    </row>
    <row r="664" spans="1:1" ht="14.25" customHeight="1" x14ac:dyDescent="0.35">
      <c r="A664" s="282"/>
    </row>
    <row r="665" spans="1:1" ht="14.25" customHeight="1" x14ac:dyDescent="0.35">
      <c r="A665" s="282"/>
    </row>
    <row r="666" spans="1:1" ht="14.25" customHeight="1" x14ac:dyDescent="0.35">
      <c r="A666" s="282"/>
    </row>
    <row r="667" spans="1:1" ht="14.25" customHeight="1" x14ac:dyDescent="0.35">
      <c r="A667" s="282"/>
    </row>
    <row r="668" spans="1:1" ht="14.25" customHeight="1" x14ac:dyDescent="0.35">
      <c r="A668" s="282"/>
    </row>
    <row r="669" spans="1:1" ht="14.25" customHeight="1" x14ac:dyDescent="0.35">
      <c r="A669" s="282"/>
    </row>
    <row r="670" spans="1:1" ht="14.25" customHeight="1" x14ac:dyDescent="0.35">
      <c r="A670" s="282"/>
    </row>
    <row r="671" spans="1:1" ht="14.25" customHeight="1" x14ac:dyDescent="0.35">
      <c r="A671" s="282"/>
    </row>
    <row r="672" spans="1:1" ht="14.25" customHeight="1" x14ac:dyDescent="0.35">
      <c r="A672" s="282"/>
    </row>
    <row r="673" spans="1:1" ht="14.25" customHeight="1" x14ac:dyDescent="0.35">
      <c r="A673" s="282"/>
    </row>
    <row r="674" spans="1:1" ht="14.25" customHeight="1" x14ac:dyDescent="0.35">
      <c r="A674" s="282"/>
    </row>
    <row r="675" spans="1:1" ht="14.25" customHeight="1" x14ac:dyDescent="0.35">
      <c r="A675" s="282"/>
    </row>
    <row r="676" spans="1:1" ht="14.25" customHeight="1" x14ac:dyDescent="0.35">
      <c r="A676" s="282"/>
    </row>
    <row r="677" spans="1:1" ht="14.25" customHeight="1" x14ac:dyDescent="0.35">
      <c r="A677" s="282"/>
    </row>
    <row r="678" spans="1:1" ht="14.25" customHeight="1" x14ac:dyDescent="0.35">
      <c r="A678" s="282"/>
    </row>
    <row r="679" spans="1:1" ht="14.25" customHeight="1" x14ac:dyDescent="0.35">
      <c r="A679" s="282"/>
    </row>
    <row r="680" spans="1:1" ht="14.25" customHeight="1" x14ac:dyDescent="0.35">
      <c r="A680" s="282"/>
    </row>
    <row r="681" spans="1:1" ht="14.25" customHeight="1" x14ac:dyDescent="0.35">
      <c r="A681" s="282"/>
    </row>
    <row r="682" spans="1:1" ht="14.25" customHeight="1" x14ac:dyDescent="0.35">
      <c r="A682" s="282"/>
    </row>
    <row r="683" spans="1:1" ht="14.25" customHeight="1" x14ac:dyDescent="0.35">
      <c r="A683" s="282"/>
    </row>
    <row r="684" spans="1:1" ht="14.25" customHeight="1" x14ac:dyDescent="0.35">
      <c r="A684" s="282"/>
    </row>
    <row r="685" spans="1:1" ht="14.25" customHeight="1" x14ac:dyDescent="0.35">
      <c r="A685" s="282"/>
    </row>
    <row r="686" spans="1:1" ht="14.25" customHeight="1" x14ac:dyDescent="0.35">
      <c r="A686" s="282"/>
    </row>
    <row r="687" spans="1:1" ht="14.25" customHeight="1" x14ac:dyDescent="0.35">
      <c r="A687" s="282"/>
    </row>
    <row r="688" spans="1:1" ht="14.25" customHeight="1" x14ac:dyDescent="0.35">
      <c r="A688" s="282"/>
    </row>
    <row r="689" spans="1:1" ht="14.25" customHeight="1" x14ac:dyDescent="0.35">
      <c r="A689" s="282"/>
    </row>
    <row r="690" spans="1:1" ht="14.25" customHeight="1" x14ac:dyDescent="0.35">
      <c r="A690" s="282"/>
    </row>
    <row r="691" spans="1:1" ht="14.25" customHeight="1" x14ac:dyDescent="0.35">
      <c r="A691" s="282"/>
    </row>
    <row r="692" spans="1:1" ht="14.25" customHeight="1" x14ac:dyDescent="0.35">
      <c r="A692" s="282"/>
    </row>
    <row r="693" spans="1:1" ht="14.25" customHeight="1" x14ac:dyDescent="0.35">
      <c r="A693" s="282"/>
    </row>
    <row r="694" spans="1:1" ht="14.25" customHeight="1" x14ac:dyDescent="0.35">
      <c r="A694" s="282"/>
    </row>
    <row r="695" spans="1:1" ht="14.25" customHeight="1" x14ac:dyDescent="0.35">
      <c r="A695" s="282"/>
    </row>
    <row r="696" spans="1:1" ht="14.25" customHeight="1" x14ac:dyDescent="0.35">
      <c r="A696" s="282"/>
    </row>
    <row r="697" spans="1:1" ht="14.25" customHeight="1" x14ac:dyDescent="0.35">
      <c r="A697" s="282"/>
    </row>
    <row r="698" spans="1:1" ht="14.25" customHeight="1" x14ac:dyDescent="0.35">
      <c r="A698" s="282"/>
    </row>
    <row r="699" spans="1:1" ht="14.25" customHeight="1" x14ac:dyDescent="0.35">
      <c r="A699" s="282"/>
    </row>
    <row r="700" spans="1:1" ht="14.25" customHeight="1" x14ac:dyDescent="0.35">
      <c r="A700" s="282"/>
    </row>
    <row r="701" spans="1:1" ht="14.25" customHeight="1" x14ac:dyDescent="0.35">
      <c r="A701" s="282"/>
    </row>
    <row r="702" spans="1:1" ht="14.25" customHeight="1" x14ac:dyDescent="0.35">
      <c r="A702" s="282"/>
    </row>
    <row r="703" spans="1:1" ht="14.25" customHeight="1" x14ac:dyDescent="0.35">
      <c r="A703" s="282"/>
    </row>
    <row r="704" spans="1:1" ht="14.25" customHeight="1" x14ac:dyDescent="0.35">
      <c r="A704" s="282"/>
    </row>
    <row r="705" spans="1:1" ht="14.25" customHeight="1" x14ac:dyDescent="0.35">
      <c r="A705" s="282"/>
    </row>
    <row r="706" spans="1:1" ht="14.25" customHeight="1" x14ac:dyDescent="0.35">
      <c r="A706" s="282"/>
    </row>
    <row r="707" spans="1:1" ht="14.25" customHeight="1" x14ac:dyDescent="0.35">
      <c r="A707" s="282"/>
    </row>
    <row r="708" spans="1:1" ht="14.25" customHeight="1" x14ac:dyDescent="0.35">
      <c r="A708" s="282"/>
    </row>
    <row r="709" spans="1:1" ht="14.25" customHeight="1" x14ac:dyDescent="0.35">
      <c r="A709" s="282"/>
    </row>
    <row r="710" spans="1:1" ht="14.25" customHeight="1" x14ac:dyDescent="0.35">
      <c r="A710" s="282"/>
    </row>
    <row r="711" spans="1:1" ht="14.25" customHeight="1" x14ac:dyDescent="0.35">
      <c r="A711" s="282"/>
    </row>
    <row r="712" spans="1:1" ht="14.25" customHeight="1" x14ac:dyDescent="0.35">
      <c r="A712" s="282"/>
    </row>
    <row r="713" spans="1:1" ht="14.25" customHeight="1" x14ac:dyDescent="0.35">
      <c r="A713" s="282"/>
    </row>
    <row r="714" spans="1:1" ht="14.25" customHeight="1" x14ac:dyDescent="0.35">
      <c r="A714" s="282"/>
    </row>
    <row r="715" spans="1:1" ht="14.25" customHeight="1" x14ac:dyDescent="0.35">
      <c r="A715" s="282"/>
    </row>
    <row r="716" spans="1:1" ht="14.25" customHeight="1" x14ac:dyDescent="0.35">
      <c r="A716" s="282"/>
    </row>
    <row r="717" spans="1:1" ht="14.25" customHeight="1" x14ac:dyDescent="0.35">
      <c r="A717" s="282"/>
    </row>
    <row r="718" spans="1:1" ht="14.25" customHeight="1" x14ac:dyDescent="0.35">
      <c r="A718" s="282"/>
    </row>
    <row r="719" spans="1:1" ht="14.25" customHeight="1" x14ac:dyDescent="0.35">
      <c r="A719" s="282"/>
    </row>
    <row r="720" spans="1:1" ht="14.25" customHeight="1" x14ac:dyDescent="0.35">
      <c r="A720" s="282"/>
    </row>
    <row r="721" spans="1:1" ht="14.25" customHeight="1" x14ac:dyDescent="0.35">
      <c r="A721" s="282"/>
    </row>
    <row r="722" spans="1:1" ht="14.25" customHeight="1" x14ac:dyDescent="0.35">
      <c r="A722" s="282"/>
    </row>
    <row r="723" spans="1:1" ht="14.25" customHeight="1" x14ac:dyDescent="0.35">
      <c r="A723" s="282"/>
    </row>
    <row r="724" spans="1:1" ht="14.25" customHeight="1" x14ac:dyDescent="0.35">
      <c r="A724" s="282"/>
    </row>
    <row r="725" spans="1:1" ht="14.25" customHeight="1" x14ac:dyDescent="0.35">
      <c r="A725" s="282"/>
    </row>
    <row r="726" spans="1:1" ht="14.25" customHeight="1" x14ac:dyDescent="0.35">
      <c r="A726" s="282"/>
    </row>
    <row r="727" spans="1:1" ht="14.25" customHeight="1" x14ac:dyDescent="0.35">
      <c r="A727" s="282"/>
    </row>
    <row r="728" spans="1:1" ht="14.25" customHeight="1" x14ac:dyDescent="0.35">
      <c r="A728" s="282"/>
    </row>
    <row r="729" spans="1:1" ht="14.25" customHeight="1" x14ac:dyDescent="0.35">
      <c r="A729" s="282"/>
    </row>
    <row r="730" spans="1:1" ht="14.25" customHeight="1" x14ac:dyDescent="0.35">
      <c r="A730" s="282"/>
    </row>
    <row r="731" spans="1:1" ht="14.25" customHeight="1" x14ac:dyDescent="0.35">
      <c r="A731" s="282"/>
    </row>
    <row r="732" spans="1:1" ht="14.25" customHeight="1" x14ac:dyDescent="0.35">
      <c r="A732" s="282"/>
    </row>
    <row r="733" spans="1:1" ht="14.25" customHeight="1" x14ac:dyDescent="0.35">
      <c r="A733" s="282"/>
    </row>
    <row r="734" spans="1:1" ht="14.25" customHeight="1" x14ac:dyDescent="0.35">
      <c r="A734" s="282"/>
    </row>
    <row r="735" spans="1:1" ht="14.25" customHeight="1" x14ac:dyDescent="0.35">
      <c r="A735" s="282"/>
    </row>
    <row r="736" spans="1:1" ht="14.25" customHeight="1" x14ac:dyDescent="0.35">
      <c r="A736" s="282"/>
    </row>
    <row r="737" spans="1:1" ht="14.25" customHeight="1" x14ac:dyDescent="0.35">
      <c r="A737" s="282"/>
    </row>
    <row r="738" spans="1:1" ht="14.25" customHeight="1" x14ac:dyDescent="0.35">
      <c r="A738" s="282"/>
    </row>
    <row r="739" spans="1:1" ht="14.25" customHeight="1" x14ac:dyDescent="0.35">
      <c r="A739" s="282"/>
    </row>
    <row r="740" spans="1:1" ht="14.25" customHeight="1" x14ac:dyDescent="0.35">
      <c r="A740" s="282"/>
    </row>
    <row r="741" spans="1:1" ht="14.25" customHeight="1" x14ac:dyDescent="0.35">
      <c r="A741" s="282"/>
    </row>
    <row r="742" spans="1:1" ht="14.25" customHeight="1" x14ac:dyDescent="0.35">
      <c r="A742" s="282"/>
    </row>
    <row r="743" spans="1:1" ht="14.25" customHeight="1" x14ac:dyDescent="0.35">
      <c r="A743" s="282"/>
    </row>
    <row r="744" spans="1:1" ht="14.25" customHeight="1" x14ac:dyDescent="0.35">
      <c r="A744" s="282"/>
    </row>
    <row r="745" spans="1:1" ht="14.25" customHeight="1" x14ac:dyDescent="0.35">
      <c r="A745" s="282"/>
    </row>
    <row r="746" spans="1:1" ht="14.25" customHeight="1" x14ac:dyDescent="0.35">
      <c r="A746" s="282"/>
    </row>
    <row r="747" spans="1:1" ht="14.25" customHeight="1" x14ac:dyDescent="0.35">
      <c r="A747" s="282"/>
    </row>
    <row r="748" spans="1:1" ht="14.25" customHeight="1" x14ac:dyDescent="0.35">
      <c r="A748" s="282"/>
    </row>
    <row r="749" spans="1:1" ht="14.25" customHeight="1" x14ac:dyDescent="0.35">
      <c r="A749" s="282"/>
    </row>
    <row r="750" spans="1:1" ht="14.25" customHeight="1" x14ac:dyDescent="0.35">
      <c r="A750" s="282"/>
    </row>
    <row r="751" spans="1:1" ht="14.25" customHeight="1" x14ac:dyDescent="0.35">
      <c r="A751" s="282"/>
    </row>
    <row r="752" spans="1:1" ht="14.25" customHeight="1" x14ac:dyDescent="0.35">
      <c r="A752" s="282"/>
    </row>
    <row r="753" spans="1:1" ht="14.25" customHeight="1" x14ac:dyDescent="0.35">
      <c r="A753" s="282"/>
    </row>
    <row r="754" spans="1:1" ht="14.25" customHeight="1" x14ac:dyDescent="0.35">
      <c r="A754" s="282"/>
    </row>
    <row r="755" spans="1:1" ht="14.25" customHeight="1" x14ac:dyDescent="0.35">
      <c r="A755" s="282"/>
    </row>
    <row r="756" spans="1:1" ht="14.25" customHeight="1" x14ac:dyDescent="0.35">
      <c r="A756" s="282"/>
    </row>
    <row r="757" spans="1:1" ht="14.25" customHeight="1" x14ac:dyDescent="0.35">
      <c r="A757" s="282"/>
    </row>
    <row r="758" spans="1:1" ht="14.25" customHeight="1" x14ac:dyDescent="0.35">
      <c r="A758" s="282"/>
    </row>
    <row r="759" spans="1:1" ht="14.25" customHeight="1" x14ac:dyDescent="0.35">
      <c r="A759" s="282"/>
    </row>
    <row r="760" spans="1:1" ht="14.25" customHeight="1" x14ac:dyDescent="0.35">
      <c r="A760" s="282"/>
    </row>
    <row r="761" spans="1:1" ht="14.25" customHeight="1" x14ac:dyDescent="0.35">
      <c r="A761" s="282"/>
    </row>
    <row r="762" spans="1:1" ht="14.25" customHeight="1" x14ac:dyDescent="0.35">
      <c r="A762" s="282"/>
    </row>
    <row r="763" spans="1:1" ht="14.25" customHeight="1" x14ac:dyDescent="0.35">
      <c r="A763" s="282"/>
    </row>
    <row r="764" spans="1:1" ht="14.25" customHeight="1" x14ac:dyDescent="0.35">
      <c r="A764" s="282"/>
    </row>
    <row r="765" spans="1:1" ht="14.25" customHeight="1" x14ac:dyDescent="0.35">
      <c r="A765" s="282"/>
    </row>
    <row r="766" spans="1:1" ht="14.25" customHeight="1" x14ac:dyDescent="0.35">
      <c r="A766" s="282"/>
    </row>
    <row r="767" spans="1:1" ht="14.25" customHeight="1" x14ac:dyDescent="0.35">
      <c r="A767" s="282"/>
    </row>
    <row r="768" spans="1:1" ht="14.25" customHeight="1" x14ac:dyDescent="0.35">
      <c r="A768" s="282"/>
    </row>
    <row r="769" spans="1:1" ht="14.25" customHeight="1" x14ac:dyDescent="0.35">
      <c r="A769" s="282"/>
    </row>
    <row r="770" spans="1:1" ht="14.25" customHeight="1" x14ac:dyDescent="0.35">
      <c r="A770" s="282"/>
    </row>
    <row r="771" spans="1:1" ht="14.25" customHeight="1" x14ac:dyDescent="0.35">
      <c r="A771" s="282"/>
    </row>
    <row r="772" spans="1:1" ht="14.25" customHeight="1" x14ac:dyDescent="0.35">
      <c r="A772" s="282"/>
    </row>
    <row r="773" spans="1:1" ht="14.25" customHeight="1" x14ac:dyDescent="0.35">
      <c r="A773" s="282"/>
    </row>
    <row r="774" spans="1:1" ht="14.25" customHeight="1" x14ac:dyDescent="0.35">
      <c r="A774" s="282"/>
    </row>
    <row r="775" spans="1:1" ht="14.25" customHeight="1" x14ac:dyDescent="0.35">
      <c r="A775" s="282"/>
    </row>
    <row r="776" spans="1:1" ht="14.25" customHeight="1" x14ac:dyDescent="0.35">
      <c r="A776" s="282"/>
    </row>
    <row r="777" spans="1:1" ht="14.25" customHeight="1" x14ac:dyDescent="0.35">
      <c r="A777" s="282"/>
    </row>
    <row r="778" spans="1:1" ht="14.25" customHeight="1" x14ac:dyDescent="0.35">
      <c r="A778" s="282"/>
    </row>
    <row r="779" spans="1:1" ht="14.25" customHeight="1" x14ac:dyDescent="0.35">
      <c r="A779" s="282"/>
    </row>
    <row r="780" spans="1:1" ht="14.25" customHeight="1" x14ac:dyDescent="0.35">
      <c r="A780" s="282"/>
    </row>
    <row r="781" spans="1:1" ht="14.25" customHeight="1" x14ac:dyDescent="0.35">
      <c r="A781" s="282"/>
    </row>
    <row r="782" spans="1:1" ht="14.25" customHeight="1" x14ac:dyDescent="0.35">
      <c r="A782" s="282"/>
    </row>
    <row r="783" spans="1:1" ht="14.25" customHeight="1" x14ac:dyDescent="0.35">
      <c r="A783" s="282"/>
    </row>
    <row r="784" spans="1:1" ht="14.25" customHeight="1" x14ac:dyDescent="0.35">
      <c r="A784" s="282"/>
    </row>
    <row r="785" spans="1:1" ht="14.25" customHeight="1" x14ac:dyDescent="0.35">
      <c r="A785" s="282"/>
    </row>
    <row r="786" spans="1:1" ht="14.25" customHeight="1" x14ac:dyDescent="0.35">
      <c r="A786" s="282"/>
    </row>
    <row r="787" spans="1:1" ht="14.25" customHeight="1" x14ac:dyDescent="0.35">
      <c r="A787" s="282"/>
    </row>
    <row r="788" spans="1:1" ht="14.25" customHeight="1" x14ac:dyDescent="0.35">
      <c r="A788" s="282"/>
    </row>
    <row r="789" spans="1:1" ht="14.25" customHeight="1" x14ac:dyDescent="0.35">
      <c r="A789" s="282"/>
    </row>
    <row r="790" spans="1:1" ht="14.25" customHeight="1" x14ac:dyDescent="0.35">
      <c r="A790" s="282"/>
    </row>
    <row r="791" spans="1:1" ht="14.25" customHeight="1" x14ac:dyDescent="0.35">
      <c r="A791" s="282"/>
    </row>
    <row r="792" spans="1:1" ht="14.25" customHeight="1" x14ac:dyDescent="0.35">
      <c r="A792" s="282"/>
    </row>
    <row r="793" spans="1:1" ht="14.25" customHeight="1" x14ac:dyDescent="0.35">
      <c r="A793" s="282"/>
    </row>
    <row r="794" spans="1:1" ht="14.25" customHeight="1" x14ac:dyDescent="0.35">
      <c r="A794" s="282"/>
    </row>
    <row r="795" spans="1:1" ht="14.25" customHeight="1" x14ac:dyDescent="0.35">
      <c r="A795" s="282"/>
    </row>
    <row r="796" spans="1:1" ht="14.25" customHeight="1" x14ac:dyDescent="0.35">
      <c r="A796" s="282"/>
    </row>
    <row r="797" spans="1:1" ht="14.25" customHeight="1" x14ac:dyDescent="0.35">
      <c r="A797" s="282"/>
    </row>
    <row r="798" spans="1:1" ht="14.25" customHeight="1" x14ac:dyDescent="0.35">
      <c r="A798" s="282"/>
    </row>
    <row r="799" spans="1:1" ht="14.25" customHeight="1" x14ac:dyDescent="0.35">
      <c r="A799" s="282"/>
    </row>
    <row r="800" spans="1:1" ht="14.25" customHeight="1" x14ac:dyDescent="0.35">
      <c r="A800" s="282"/>
    </row>
    <row r="801" spans="1:1" ht="14.25" customHeight="1" x14ac:dyDescent="0.35">
      <c r="A801" s="282"/>
    </row>
    <row r="802" spans="1:1" ht="14.25" customHeight="1" x14ac:dyDescent="0.35">
      <c r="A802" s="282"/>
    </row>
    <row r="803" spans="1:1" ht="14.25" customHeight="1" x14ac:dyDescent="0.35">
      <c r="A803" s="282"/>
    </row>
    <row r="804" spans="1:1" ht="14.25" customHeight="1" x14ac:dyDescent="0.35">
      <c r="A804" s="282"/>
    </row>
    <row r="805" spans="1:1" ht="14.25" customHeight="1" x14ac:dyDescent="0.35">
      <c r="A805" s="282"/>
    </row>
    <row r="806" spans="1:1" ht="14.25" customHeight="1" x14ac:dyDescent="0.35">
      <c r="A806" s="282"/>
    </row>
    <row r="807" spans="1:1" ht="14.25" customHeight="1" x14ac:dyDescent="0.35">
      <c r="A807" s="282"/>
    </row>
    <row r="808" spans="1:1" ht="14.25" customHeight="1" x14ac:dyDescent="0.35">
      <c r="A808" s="282"/>
    </row>
    <row r="809" spans="1:1" ht="14.25" customHeight="1" x14ac:dyDescent="0.35">
      <c r="A809" s="282"/>
    </row>
    <row r="810" spans="1:1" ht="14.25" customHeight="1" x14ac:dyDescent="0.35">
      <c r="A810" s="282"/>
    </row>
    <row r="811" spans="1:1" ht="14.25" customHeight="1" x14ac:dyDescent="0.35">
      <c r="A811" s="282"/>
    </row>
    <row r="812" spans="1:1" ht="14.25" customHeight="1" x14ac:dyDescent="0.35">
      <c r="A812" s="282"/>
    </row>
    <row r="813" spans="1:1" ht="14.25" customHeight="1" x14ac:dyDescent="0.35">
      <c r="A813" s="282"/>
    </row>
    <row r="814" spans="1:1" ht="14.25" customHeight="1" x14ac:dyDescent="0.35">
      <c r="A814" s="282"/>
    </row>
    <row r="815" spans="1:1" ht="14.25" customHeight="1" x14ac:dyDescent="0.35">
      <c r="A815" s="282"/>
    </row>
    <row r="816" spans="1:1" ht="14.25" customHeight="1" x14ac:dyDescent="0.35">
      <c r="A816" s="282"/>
    </row>
    <row r="817" spans="1:1" ht="14.25" customHeight="1" x14ac:dyDescent="0.35">
      <c r="A817" s="282"/>
    </row>
    <row r="818" spans="1:1" ht="14.25" customHeight="1" x14ac:dyDescent="0.35">
      <c r="A818" s="282"/>
    </row>
    <row r="819" spans="1:1" ht="14.25" customHeight="1" x14ac:dyDescent="0.35">
      <c r="A819" s="282"/>
    </row>
    <row r="820" spans="1:1" ht="14.25" customHeight="1" x14ac:dyDescent="0.35">
      <c r="A820" s="282"/>
    </row>
    <row r="821" spans="1:1" ht="14.25" customHeight="1" x14ac:dyDescent="0.35">
      <c r="A821" s="282"/>
    </row>
    <row r="822" spans="1:1" ht="14.25" customHeight="1" x14ac:dyDescent="0.35">
      <c r="A822" s="282"/>
    </row>
    <row r="823" spans="1:1" ht="14.25" customHeight="1" x14ac:dyDescent="0.35">
      <c r="A823" s="282"/>
    </row>
    <row r="824" spans="1:1" ht="14.25" customHeight="1" x14ac:dyDescent="0.35">
      <c r="A824" s="282"/>
    </row>
    <row r="825" spans="1:1" ht="14.25" customHeight="1" x14ac:dyDescent="0.35">
      <c r="A825" s="282"/>
    </row>
    <row r="826" spans="1:1" ht="14.25" customHeight="1" x14ac:dyDescent="0.35">
      <c r="A826" s="282"/>
    </row>
    <row r="827" spans="1:1" ht="14.25" customHeight="1" x14ac:dyDescent="0.35">
      <c r="A827" s="282"/>
    </row>
    <row r="828" spans="1:1" ht="14.25" customHeight="1" x14ac:dyDescent="0.35">
      <c r="A828" s="282"/>
    </row>
    <row r="829" spans="1:1" ht="14.25" customHeight="1" x14ac:dyDescent="0.35">
      <c r="A829" s="282"/>
    </row>
    <row r="830" spans="1:1" ht="14.25" customHeight="1" x14ac:dyDescent="0.35">
      <c r="A830" s="282"/>
    </row>
    <row r="831" spans="1:1" ht="14.25" customHeight="1" x14ac:dyDescent="0.35">
      <c r="A831" s="282"/>
    </row>
    <row r="832" spans="1:1" ht="14.25" customHeight="1" x14ac:dyDescent="0.35">
      <c r="A832" s="282"/>
    </row>
    <row r="833" spans="1:1" ht="14.25" customHeight="1" x14ac:dyDescent="0.35">
      <c r="A833" s="282"/>
    </row>
    <row r="834" spans="1:1" ht="14.25" customHeight="1" x14ac:dyDescent="0.35">
      <c r="A834" s="282"/>
    </row>
    <row r="835" spans="1:1" ht="14.25" customHeight="1" x14ac:dyDescent="0.35">
      <c r="A835" s="282"/>
    </row>
    <row r="836" spans="1:1" ht="14.25" customHeight="1" x14ac:dyDescent="0.35">
      <c r="A836" s="282"/>
    </row>
    <row r="837" spans="1:1" ht="14.25" customHeight="1" x14ac:dyDescent="0.35">
      <c r="A837" s="282"/>
    </row>
    <row r="838" spans="1:1" ht="14.25" customHeight="1" x14ac:dyDescent="0.35">
      <c r="A838" s="282"/>
    </row>
    <row r="839" spans="1:1" ht="14.25" customHeight="1" x14ac:dyDescent="0.35">
      <c r="A839" s="282"/>
    </row>
    <row r="840" spans="1:1" ht="14.25" customHeight="1" x14ac:dyDescent="0.35">
      <c r="A840" s="282"/>
    </row>
    <row r="841" spans="1:1" ht="14.25" customHeight="1" x14ac:dyDescent="0.35">
      <c r="A841" s="282"/>
    </row>
    <row r="842" spans="1:1" ht="14.25" customHeight="1" x14ac:dyDescent="0.35">
      <c r="A842" s="282"/>
    </row>
    <row r="843" spans="1:1" ht="14.25" customHeight="1" x14ac:dyDescent="0.35">
      <c r="A843" s="282"/>
    </row>
    <row r="844" spans="1:1" ht="14.25" customHeight="1" x14ac:dyDescent="0.35">
      <c r="A844" s="282"/>
    </row>
    <row r="845" spans="1:1" ht="14.25" customHeight="1" x14ac:dyDescent="0.35">
      <c r="A845" s="282"/>
    </row>
    <row r="846" spans="1:1" ht="14.25" customHeight="1" x14ac:dyDescent="0.35">
      <c r="A846" s="282"/>
    </row>
    <row r="847" spans="1:1" ht="14.25" customHeight="1" x14ac:dyDescent="0.35">
      <c r="A847" s="282"/>
    </row>
    <row r="848" spans="1:1" ht="14.25" customHeight="1" x14ac:dyDescent="0.35">
      <c r="A848" s="282"/>
    </row>
    <row r="849" spans="1:1" ht="14.25" customHeight="1" x14ac:dyDescent="0.35">
      <c r="A849" s="282"/>
    </row>
    <row r="850" spans="1:1" ht="14.25" customHeight="1" x14ac:dyDescent="0.35">
      <c r="A850" s="282"/>
    </row>
    <row r="851" spans="1:1" ht="14.25" customHeight="1" x14ac:dyDescent="0.35">
      <c r="A851" s="282"/>
    </row>
    <row r="852" spans="1:1" ht="14.25" customHeight="1" x14ac:dyDescent="0.35">
      <c r="A852" s="282"/>
    </row>
    <row r="853" spans="1:1" ht="14.25" customHeight="1" x14ac:dyDescent="0.35">
      <c r="A853" s="282"/>
    </row>
    <row r="854" spans="1:1" ht="14.25" customHeight="1" x14ac:dyDescent="0.35">
      <c r="A854" s="282"/>
    </row>
    <row r="855" spans="1:1" ht="14.25" customHeight="1" x14ac:dyDescent="0.35">
      <c r="A855" s="282"/>
    </row>
    <row r="856" spans="1:1" ht="14.25" customHeight="1" x14ac:dyDescent="0.35">
      <c r="A856" s="282"/>
    </row>
    <row r="857" spans="1:1" ht="14.25" customHeight="1" x14ac:dyDescent="0.35">
      <c r="A857" s="282"/>
    </row>
    <row r="858" spans="1:1" ht="14.25" customHeight="1" x14ac:dyDescent="0.35">
      <c r="A858" s="282"/>
    </row>
    <row r="859" spans="1:1" ht="14.25" customHeight="1" x14ac:dyDescent="0.35">
      <c r="A859" s="282"/>
    </row>
    <row r="860" spans="1:1" ht="14.25" customHeight="1" x14ac:dyDescent="0.35">
      <c r="A860" s="282"/>
    </row>
    <row r="861" spans="1:1" ht="14.25" customHeight="1" x14ac:dyDescent="0.35">
      <c r="A861" s="282"/>
    </row>
    <row r="862" spans="1:1" ht="14.25" customHeight="1" x14ac:dyDescent="0.35">
      <c r="A862" s="282"/>
    </row>
    <row r="863" spans="1:1" ht="14.25" customHeight="1" x14ac:dyDescent="0.35">
      <c r="A863" s="282"/>
    </row>
    <row r="864" spans="1:1" ht="14.25" customHeight="1" x14ac:dyDescent="0.35">
      <c r="A864" s="282"/>
    </row>
    <row r="865" spans="1:1" ht="14.25" customHeight="1" x14ac:dyDescent="0.35">
      <c r="A865" s="282"/>
    </row>
    <row r="866" spans="1:1" ht="14.25" customHeight="1" x14ac:dyDescent="0.35">
      <c r="A866" s="282"/>
    </row>
    <row r="867" spans="1:1" ht="14.25" customHeight="1" x14ac:dyDescent="0.35">
      <c r="A867" s="282"/>
    </row>
    <row r="868" spans="1:1" ht="14.25" customHeight="1" x14ac:dyDescent="0.35">
      <c r="A868" s="282"/>
    </row>
    <row r="869" spans="1:1" ht="14.25" customHeight="1" x14ac:dyDescent="0.35">
      <c r="A869" s="282"/>
    </row>
    <row r="870" spans="1:1" ht="14.25" customHeight="1" x14ac:dyDescent="0.35">
      <c r="A870" s="282"/>
    </row>
    <row r="871" spans="1:1" ht="14.25" customHeight="1" x14ac:dyDescent="0.35">
      <c r="A871" s="282"/>
    </row>
    <row r="872" spans="1:1" ht="14.25" customHeight="1" x14ac:dyDescent="0.35">
      <c r="A872" s="282"/>
    </row>
    <row r="873" spans="1:1" ht="14.25" customHeight="1" x14ac:dyDescent="0.35">
      <c r="A873" s="282"/>
    </row>
    <row r="874" spans="1:1" ht="14.25" customHeight="1" x14ac:dyDescent="0.35">
      <c r="A874" s="282"/>
    </row>
    <row r="875" spans="1:1" ht="14.25" customHeight="1" x14ac:dyDescent="0.35">
      <c r="A875" s="282"/>
    </row>
    <row r="876" spans="1:1" ht="14.25" customHeight="1" x14ac:dyDescent="0.35">
      <c r="A876" s="282"/>
    </row>
    <row r="877" spans="1:1" ht="14.25" customHeight="1" x14ac:dyDescent="0.35">
      <c r="A877" s="282"/>
    </row>
    <row r="878" spans="1:1" ht="14.25" customHeight="1" x14ac:dyDescent="0.35">
      <c r="A878" s="282"/>
    </row>
    <row r="879" spans="1:1" ht="14.25" customHeight="1" x14ac:dyDescent="0.35">
      <c r="A879" s="282"/>
    </row>
    <row r="880" spans="1:1" ht="14.25" customHeight="1" x14ac:dyDescent="0.35">
      <c r="A880" s="282"/>
    </row>
    <row r="881" spans="1:1" ht="14.25" customHeight="1" x14ac:dyDescent="0.35">
      <c r="A881" s="282"/>
    </row>
    <row r="882" spans="1:1" ht="14.25" customHeight="1" x14ac:dyDescent="0.35">
      <c r="A882" s="282"/>
    </row>
    <row r="883" spans="1:1" ht="14.25" customHeight="1" x14ac:dyDescent="0.35">
      <c r="A883" s="282"/>
    </row>
    <row r="884" spans="1:1" ht="14.25" customHeight="1" x14ac:dyDescent="0.35">
      <c r="A884" s="282"/>
    </row>
    <row r="885" spans="1:1" ht="14.25" customHeight="1" x14ac:dyDescent="0.35">
      <c r="A885" s="282"/>
    </row>
    <row r="886" spans="1:1" ht="14.25" customHeight="1" x14ac:dyDescent="0.35">
      <c r="A886" s="282"/>
    </row>
    <row r="887" spans="1:1" ht="14.25" customHeight="1" x14ac:dyDescent="0.35">
      <c r="A887" s="282"/>
    </row>
    <row r="888" spans="1:1" ht="14.25" customHeight="1" x14ac:dyDescent="0.35">
      <c r="A888" s="282"/>
    </row>
    <row r="889" spans="1:1" ht="14.25" customHeight="1" x14ac:dyDescent="0.35">
      <c r="A889" s="282"/>
    </row>
    <row r="890" spans="1:1" ht="14.25" customHeight="1" x14ac:dyDescent="0.35">
      <c r="A890" s="282"/>
    </row>
    <row r="891" spans="1:1" ht="14.25" customHeight="1" x14ac:dyDescent="0.35">
      <c r="A891" s="282"/>
    </row>
    <row r="892" spans="1:1" ht="14.25" customHeight="1" x14ac:dyDescent="0.35">
      <c r="A892" s="282"/>
    </row>
    <row r="893" spans="1:1" ht="14.25" customHeight="1" x14ac:dyDescent="0.35">
      <c r="A893" s="282"/>
    </row>
    <row r="894" spans="1:1" ht="14.25" customHeight="1" x14ac:dyDescent="0.35">
      <c r="A894" s="282"/>
    </row>
    <row r="895" spans="1:1" ht="14.25" customHeight="1" x14ac:dyDescent="0.35">
      <c r="A895" s="282"/>
    </row>
    <row r="896" spans="1:1" ht="14.25" customHeight="1" x14ac:dyDescent="0.35">
      <c r="A896" s="282"/>
    </row>
    <row r="897" spans="1:1" ht="14.25" customHeight="1" x14ac:dyDescent="0.35">
      <c r="A897" s="282"/>
    </row>
    <row r="898" spans="1:1" ht="14.25" customHeight="1" x14ac:dyDescent="0.35">
      <c r="A898" s="282"/>
    </row>
    <row r="899" spans="1:1" ht="14.25" customHeight="1" x14ac:dyDescent="0.35">
      <c r="A899" s="282"/>
    </row>
    <row r="900" spans="1:1" ht="14.25" customHeight="1" x14ac:dyDescent="0.35">
      <c r="A900" s="282"/>
    </row>
    <row r="901" spans="1:1" ht="14.25" customHeight="1" x14ac:dyDescent="0.35">
      <c r="A901" s="282"/>
    </row>
    <row r="902" spans="1:1" ht="14.25" customHeight="1" x14ac:dyDescent="0.35">
      <c r="A902" s="282"/>
    </row>
    <row r="903" spans="1:1" ht="14.25" customHeight="1" x14ac:dyDescent="0.35">
      <c r="A903" s="282"/>
    </row>
    <row r="904" spans="1:1" ht="14.25" customHeight="1" x14ac:dyDescent="0.35">
      <c r="A904" s="282"/>
    </row>
    <row r="905" spans="1:1" ht="14.25" customHeight="1" x14ac:dyDescent="0.35">
      <c r="A905" s="282"/>
    </row>
    <row r="906" spans="1:1" ht="14.25" customHeight="1" x14ac:dyDescent="0.35">
      <c r="A906" s="282"/>
    </row>
    <row r="907" spans="1:1" ht="14.25" customHeight="1" x14ac:dyDescent="0.35">
      <c r="A907" s="282"/>
    </row>
    <row r="908" spans="1:1" ht="14.25" customHeight="1" x14ac:dyDescent="0.35">
      <c r="A908" s="282"/>
    </row>
    <row r="909" spans="1:1" ht="14.25" customHeight="1" x14ac:dyDescent="0.35">
      <c r="A909" s="282"/>
    </row>
    <row r="910" spans="1:1" ht="14.25" customHeight="1" x14ac:dyDescent="0.35">
      <c r="A910" s="282"/>
    </row>
    <row r="911" spans="1:1" ht="14.25" customHeight="1" x14ac:dyDescent="0.35">
      <c r="A911" s="282"/>
    </row>
    <row r="912" spans="1:1" ht="14.25" customHeight="1" x14ac:dyDescent="0.35">
      <c r="A912" s="282"/>
    </row>
    <row r="913" spans="1:1" ht="14.25" customHeight="1" x14ac:dyDescent="0.35">
      <c r="A913" s="282"/>
    </row>
    <row r="914" spans="1:1" ht="14.25" customHeight="1" x14ac:dyDescent="0.35">
      <c r="A914" s="282"/>
    </row>
    <row r="915" spans="1:1" ht="14.25" customHeight="1" x14ac:dyDescent="0.35">
      <c r="A915" s="282"/>
    </row>
    <row r="916" spans="1:1" ht="14.25" customHeight="1" x14ac:dyDescent="0.35">
      <c r="A916" s="282"/>
    </row>
    <row r="917" spans="1:1" ht="14.25" customHeight="1" x14ac:dyDescent="0.35">
      <c r="A917" s="282"/>
    </row>
    <row r="918" spans="1:1" ht="14.25" customHeight="1" x14ac:dyDescent="0.35">
      <c r="A918" s="282"/>
    </row>
    <row r="919" spans="1:1" ht="14.25" customHeight="1" x14ac:dyDescent="0.35">
      <c r="A919" s="282"/>
    </row>
    <row r="920" spans="1:1" ht="14.25" customHeight="1" x14ac:dyDescent="0.35">
      <c r="A920" s="282"/>
    </row>
    <row r="921" spans="1:1" ht="14.25" customHeight="1" x14ac:dyDescent="0.35">
      <c r="A921" s="282"/>
    </row>
    <row r="922" spans="1:1" ht="14.25" customHeight="1" x14ac:dyDescent="0.35">
      <c r="A922" s="282"/>
    </row>
    <row r="923" spans="1:1" ht="14.25" customHeight="1" x14ac:dyDescent="0.35">
      <c r="A923" s="282"/>
    </row>
    <row r="924" spans="1:1" ht="14.25" customHeight="1" x14ac:dyDescent="0.35">
      <c r="A924" s="282"/>
    </row>
    <row r="925" spans="1:1" ht="14.25" customHeight="1" x14ac:dyDescent="0.35">
      <c r="A925" s="282"/>
    </row>
    <row r="926" spans="1:1" ht="14.25" customHeight="1" x14ac:dyDescent="0.35">
      <c r="A926" s="282"/>
    </row>
    <row r="927" spans="1:1" ht="14.25" customHeight="1" x14ac:dyDescent="0.35">
      <c r="A927" s="282"/>
    </row>
    <row r="928" spans="1:1" ht="14.25" customHeight="1" x14ac:dyDescent="0.35">
      <c r="A928" s="282"/>
    </row>
    <row r="929" spans="1:1" ht="14.25" customHeight="1" x14ac:dyDescent="0.35">
      <c r="A929" s="282"/>
    </row>
    <row r="930" spans="1:1" ht="14.25" customHeight="1" x14ac:dyDescent="0.35">
      <c r="A930" s="282"/>
    </row>
    <row r="931" spans="1:1" ht="14.25" customHeight="1" x14ac:dyDescent="0.35">
      <c r="A931" s="282"/>
    </row>
    <row r="932" spans="1:1" ht="14.25" customHeight="1" x14ac:dyDescent="0.35">
      <c r="A932" s="282"/>
    </row>
    <row r="933" spans="1:1" ht="14.25" customHeight="1" x14ac:dyDescent="0.35">
      <c r="A933" s="282"/>
    </row>
    <row r="934" spans="1:1" ht="14.25" customHeight="1" x14ac:dyDescent="0.35">
      <c r="A934" s="282"/>
    </row>
    <row r="935" spans="1:1" ht="14.25" customHeight="1" x14ac:dyDescent="0.35">
      <c r="A935" s="282"/>
    </row>
    <row r="936" spans="1:1" ht="14.25" customHeight="1" x14ac:dyDescent="0.35">
      <c r="A936" s="282"/>
    </row>
    <row r="937" spans="1:1" ht="14.25" customHeight="1" x14ac:dyDescent="0.35">
      <c r="A937" s="282"/>
    </row>
    <row r="938" spans="1:1" ht="14.25" customHeight="1" x14ac:dyDescent="0.35">
      <c r="A938" s="282"/>
    </row>
    <row r="939" spans="1:1" ht="14.25" customHeight="1" x14ac:dyDescent="0.35">
      <c r="A939" s="282"/>
    </row>
    <row r="940" spans="1:1" ht="14.25" customHeight="1" x14ac:dyDescent="0.35">
      <c r="A940" s="282"/>
    </row>
    <row r="941" spans="1:1" ht="14.25" customHeight="1" x14ac:dyDescent="0.35">
      <c r="A941" s="282"/>
    </row>
    <row r="942" spans="1:1" ht="14.25" customHeight="1" x14ac:dyDescent="0.35">
      <c r="A942" s="282"/>
    </row>
    <row r="943" spans="1:1" ht="14.25" customHeight="1" x14ac:dyDescent="0.35">
      <c r="A943" s="282"/>
    </row>
    <row r="944" spans="1:1" ht="14.25" customHeight="1" x14ac:dyDescent="0.35">
      <c r="A944" s="282"/>
    </row>
    <row r="945" spans="1:1" ht="14.25" customHeight="1" x14ac:dyDescent="0.35">
      <c r="A945" s="282"/>
    </row>
    <row r="946" spans="1:1" ht="14.25" customHeight="1" x14ac:dyDescent="0.35">
      <c r="A946" s="282"/>
    </row>
    <row r="947" spans="1:1" ht="14.25" customHeight="1" x14ac:dyDescent="0.35">
      <c r="A947" s="282"/>
    </row>
    <row r="948" spans="1:1" ht="14.25" customHeight="1" x14ac:dyDescent="0.35">
      <c r="A948" s="282"/>
    </row>
    <row r="949" spans="1:1" ht="14.25" customHeight="1" x14ac:dyDescent="0.35">
      <c r="A949" s="282"/>
    </row>
    <row r="950" spans="1:1" ht="14.25" customHeight="1" x14ac:dyDescent="0.35">
      <c r="A950" s="282"/>
    </row>
    <row r="951" spans="1:1" ht="14.25" customHeight="1" x14ac:dyDescent="0.35">
      <c r="A951" s="282"/>
    </row>
    <row r="952" spans="1:1" ht="14.25" customHeight="1" x14ac:dyDescent="0.35">
      <c r="A952" s="282"/>
    </row>
    <row r="953" spans="1:1" ht="14.25" customHeight="1" x14ac:dyDescent="0.35">
      <c r="A953" s="282"/>
    </row>
    <row r="954" spans="1:1" ht="14.25" customHeight="1" x14ac:dyDescent="0.35">
      <c r="A954" s="282"/>
    </row>
    <row r="955" spans="1:1" ht="14.25" customHeight="1" x14ac:dyDescent="0.35">
      <c r="A955" s="282"/>
    </row>
    <row r="956" spans="1:1" ht="14.25" customHeight="1" x14ac:dyDescent="0.35">
      <c r="A956" s="282"/>
    </row>
    <row r="957" spans="1:1" ht="14.25" customHeight="1" x14ac:dyDescent="0.35">
      <c r="A957" s="282"/>
    </row>
    <row r="958" spans="1:1" ht="14.25" customHeight="1" x14ac:dyDescent="0.35">
      <c r="A958" s="282"/>
    </row>
    <row r="959" spans="1:1" ht="14.25" customHeight="1" x14ac:dyDescent="0.35">
      <c r="A959" s="282"/>
    </row>
    <row r="960" spans="1:1" ht="14.25" customHeight="1" x14ac:dyDescent="0.35">
      <c r="A960" s="282"/>
    </row>
    <row r="961" spans="1:1" ht="14.25" customHeight="1" x14ac:dyDescent="0.35">
      <c r="A961" s="282"/>
    </row>
    <row r="962" spans="1:1" ht="14.25" customHeight="1" x14ac:dyDescent="0.35">
      <c r="A962" s="282"/>
    </row>
    <row r="963" spans="1:1" ht="14.25" customHeight="1" x14ac:dyDescent="0.35">
      <c r="A963" s="282"/>
    </row>
    <row r="964" spans="1:1" ht="14.25" customHeight="1" x14ac:dyDescent="0.35">
      <c r="A964" s="282"/>
    </row>
    <row r="965" spans="1:1" ht="14.25" customHeight="1" x14ac:dyDescent="0.35">
      <c r="A965" s="282"/>
    </row>
    <row r="966" spans="1:1" ht="14.25" customHeight="1" x14ac:dyDescent="0.35">
      <c r="A966" s="282"/>
    </row>
    <row r="967" spans="1:1" ht="14.25" customHeight="1" x14ac:dyDescent="0.35">
      <c r="A967" s="282"/>
    </row>
    <row r="968" spans="1:1" ht="14.25" customHeight="1" x14ac:dyDescent="0.35">
      <c r="A968" s="282"/>
    </row>
    <row r="969" spans="1:1" ht="14.25" customHeight="1" x14ac:dyDescent="0.35">
      <c r="A969" s="282"/>
    </row>
    <row r="970" spans="1:1" ht="14.25" customHeight="1" x14ac:dyDescent="0.35">
      <c r="A970" s="282"/>
    </row>
    <row r="971" spans="1:1" ht="14.25" customHeight="1" x14ac:dyDescent="0.35">
      <c r="A971" s="282"/>
    </row>
    <row r="972" spans="1:1" ht="14.25" customHeight="1" x14ac:dyDescent="0.35">
      <c r="A972" s="282"/>
    </row>
    <row r="973" spans="1:1" ht="14.25" customHeight="1" x14ac:dyDescent="0.35">
      <c r="A973" s="282"/>
    </row>
    <row r="974" spans="1:1" ht="14.25" customHeight="1" x14ac:dyDescent="0.35">
      <c r="A974" s="282"/>
    </row>
    <row r="975" spans="1:1" ht="14.25" customHeight="1" x14ac:dyDescent="0.35">
      <c r="A975" s="282"/>
    </row>
    <row r="976" spans="1:1" ht="14.25" customHeight="1" x14ac:dyDescent="0.35">
      <c r="A976" s="282"/>
    </row>
    <row r="977" spans="1:1" ht="14.25" customHeight="1" x14ac:dyDescent="0.35">
      <c r="A977" s="282"/>
    </row>
    <row r="978" spans="1:1" ht="14.25" customHeight="1" x14ac:dyDescent="0.35">
      <c r="A978" s="282"/>
    </row>
    <row r="979" spans="1:1" ht="14.25" customHeight="1" x14ac:dyDescent="0.35">
      <c r="A979" s="282"/>
    </row>
    <row r="980" spans="1:1" ht="14.25" customHeight="1" x14ac:dyDescent="0.35">
      <c r="A980" s="282"/>
    </row>
    <row r="981" spans="1:1" ht="14.25" customHeight="1" x14ac:dyDescent="0.35">
      <c r="A981" s="282"/>
    </row>
    <row r="982" spans="1:1" ht="14.25" customHeight="1" x14ac:dyDescent="0.35">
      <c r="A982" s="282"/>
    </row>
    <row r="983" spans="1:1" ht="14.25" customHeight="1" x14ac:dyDescent="0.35">
      <c r="A983" s="282"/>
    </row>
    <row r="984" spans="1:1" ht="14.25" customHeight="1" x14ac:dyDescent="0.35">
      <c r="A984" s="282"/>
    </row>
    <row r="985" spans="1:1" ht="14.25" customHeight="1" x14ac:dyDescent="0.35">
      <c r="A985" s="282"/>
    </row>
    <row r="986" spans="1:1" ht="14.25" customHeight="1" x14ac:dyDescent="0.35">
      <c r="A986" s="282"/>
    </row>
    <row r="987" spans="1:1" ht="14.25" customHeight="1" x14ac:dyDescent="0.35">
      <c r="A987" s="282"/>
    </row>
    <row r="988" spans="1:1" ht="14.25" customHeight="1" x14ac:dyDescent="0.35">
      <c r="A988" s="282"/>
    </row>
    <row r="989" spans="1:1" ht="14.25" customHeight="1" x14ac:dyDescent="0.35">
      <c r="A989" s="282"/>
    </row>
    <row r="990" spans="1:1" ht="14.25" customHeight="1" x14ac:dyDescent="0.35">
      <c r="A990" s="282"/>
    </row>
    <row r="991" spans="1:1" ht="14.25" customHeight="1" x14ac:dyDescent="0.35">
      <c r="A991" s="282"/>
    </row>
    <row r="992" spans="1:1" ht="14.25" customHeight="1" x14ac:dyDescent="0.35">
      <c r="A992" s="282"/>
    </row>
    <row r="993" spans="1:1" ht="14.25" customHeight="1" x14ac:dyDescent="0.35">
      <c r="A993" s="282"/>
    </row>
    <row r="994" spans="1:1" ht="14.25" customHeight="1" x14ac:dyDescent="0.35">
      <c r="A994" s="282"/>
    </row>
    <row r="995" spans="1:1" ht="14.25" customHeight="1" x14ac:dyDescent="0.35">
      <c r="A995" s="282"/>
    </row>
    <row r="996" spans="1:1" ht="14.25" customHeight="1" x14ac:dyDescent="0.35">
      <c r="A996" s="282"/>
    </row>
    <row r="997" spans="1:1" ht="14.25" customHeight="1" x14ac:dyDescent="0.35">
      <c r="A997" s="282"/>
    </row>
    <row r="998" spans="1:1" ht="14.25" customHeight="1" x14ac:dyDescent="0.35">
      <c r="A998" s="282"/>
    </row>
    <row r="999" spans="1:1" ht="14.25" customHeight="1" x14ac:dyDescent="0.35">
      <c r="A999" s="282"/>
    </row>
    <row r="1000" spans="1:1" ht="14.25" customHeight="1" x14ac:dyDescent="0.35">
      <c r="A1000" s="282"/>
    </row>
  </sheetData>
  <mergeCells count="2">
    <mergeCell ref="C5:H6"/>
    <mergeCell ref="A6:A27"/>
  </mergeCells>
  <conditionalFormatting sqref="E8:H8 D8:D14 E10:H10 E12:H14 D15:H15 D16:D19">
    <cfRule type="expression" dxfId="4" priority="1">
      <formula>#REF!="Lumpsum"</formula>
    </cfRule>
    <cfRule type="expression" dxfId="3" priority="2">
      <formula>#REF!="Per Unit"</formula>
    </cfRule>
  </conditionalFormatting>
  <pageMargins left="0.7" right="0.7" top="0.75" bottom="0.75" header="0" footer="0"/>
  <pageSetup orientation="landscape"/>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AE2D5"/>
  </sheetPr>
  <dimension ref="A1:BS1000"/>
  <sheetViews>
    <sheetView showGridLines="0" workbookViewId="0"/>
  </sheetViews>
  <sheetFormatPr defaultColWidth="12.6328125" defaultRowHeight="15" customHeight="1" x14ac:dyDescent="0.35"/>
  <cols>
    <col min="1" max="1" width="25.6328125" customWidth="1"/>
    <col min="2" max="2" width="8.6328125" customWidth="1"/>
    <col min="3" max="3" width="30.6328125" customWidth="1"/>
    <col min="4" max="8" width="13.36328125" customWidth="1"/>
    <col min="9" max="9" width="8.90625" customWidth="1"/>
    <col min="10" max="10" width="14.08984375" customWidth="1"/>
    <col min="11" max="16" width="8.90625" customWidth="1"/>
    <col min="17" max="17" width="16" customWidth="1"/>
    <col min="18" max="23" width="8.90625" customWidth="1"/>
    <col min="24" max="24" width="16.08984375" customWidth="1"/>
    <col min="25" max="30" width="8.90625" customWidth="1"/>
    <col min="31" max="31" width="16.08984375" hidden="1" customWidth="1"/>
    <col min="32" max="37" width="8.90625" hidden="1" customWidth="1"/>
    <col min="38" max="38" width="15.08984375" hidden="1" customWidth="1"/>
    <col min="39" max="44" width="8.90625" hidden="1" customWidth="1"/>
    <col min="45" max="45" width="16.453125" hidden="1" customWidth="1"/>
    <col min="46" max="51" width="8.90625" hidden="1" customWidth="1"/>
    <col min="52" max="52" width="16.453125" hidden="1" customWidth="1"/>
    <col min="53" max="58" width="8.90625" hidden="1" customWidth="1"/>
    <col min="59" max="59" width="16.453125" hidden="1" customWidth="1"/>
    <col min="60" max="65" width="8.90625" hidden="1" customWidth="1"/>
    <col min="66" max="66" width="16.453125" hidden="1" customWidth="1"/>
    <col min="67" max="71" width="8.90625" hidden="1" customWidth="1"/>
  </cols>
  <sheetData>
    <row r="1" spans="1:71" ht="48.75" customHeight="1" x14ac:dyDescent="0.35">
      <c r="A1" s="282"/>
      <c r="B1" s="283"/>
      <c r="C1" s="284" t="s">
        <v>42</v>
      </c>
      <c r="D1" s="283"/>
      <c r="E1" s="283"/>
      <c r="F1" s="283"/>
      <c r="G1" s="283"/>
      <c r="H1" s="283"/>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283"/>
      <c r="BA1" s="283"/>
      <c r="BB1" s="283"/>
      <c r="BC1" s="283"/>
      <c r="BD1" s="283"/>
      <c r="BE1" s="283"/>
      <c r="BF1" s="283"/>
      <c r="BG1" s="283"/>
      <c r="BH1" s="283"/>
      <c r="BI1" s="283"/>
      <c r="BJ1" s="283"/>
      <c r="BK1" s="283"/>
      <c r="BL1" s="283"/>
      <c r="BM1" s="283"/>
      <c r="BN1" s="283"/>
      <c r="BO1" s="283"/>
      <c r="BP1" s="283"/>
      <c r="BQ1" s="283"/>
      <c r="BR1" s="283"/>
      <c r="BS1" s="283"/>
    </row>
    <row r="2" spans="1:71" ht="14.25" customHeight="1" x14ac:dyDescent="0.35">
      <c r="A2" s="282"/>
    </row>
    <row r="3" spans="1:71" ht="14.25" customHeight="1" x14ac:dyDescent="0.35">
      <c r="A3" s="282"/>
      <c r="H3" s="122"/>
    </row>
    <row r="4" spans="1:71" ht="14.25" customHeight="1" x14ac:dyDescent="0.35">
      <c r="A4" s="286"/>
      <c r="C4" s="417" t="s">
        <v>42</v>
      </c>
      <c r="D4" s="351"/>
      <c r="E4" s="351"/>
      <c r="F4" s="351"/>
      <c r="G4" s="351"/>
      <c r="H4" s="352"/>
    </row>
    <row r="5" spans="1:71" ht="15" customHeight="1" x14ac:dyDescent="0.35">
      <c r="A5" s="286" t="s">
        <v>51</v>
      </c>
      <c r="C5" s="353"/>
      <c r="D5" s="354"/>
      <c r="E5" s="354"/>
      <c r="F5" s="354"/>
      <c r="G5" s="354"/>
      <c r="H5" s="355"/>
      <c r="J5" s="62"/>
      <c r="Q5" s="62"/>
      <c r="X5" s="62"/>
      <c r="AE5" s="62" t="s">
        <v>160</v>
      </c>
      <c r="AL5" s="62" t="s">
        <v>161</v>
      </c>
      <c r="AS5" s="62" t="s">
        <v>162</v>
      </c>
      <c r="AZ5" s="62" t="s">
        <v>163</v>
      </c>
      <c r="BG5" s="62" t="s">
        <v>164</v>
      </c>
      <c r="BN5" s="62" t="s">
        <v>165</v>
      </c>
    </row>
    <row r="6" spans="1:71" ht="15" customHeight="1" x14ac:dyDescent="0.35">
      <c r="A6" s="418" t="s">
        <v>382</v>
      </c>
      <c r="C6" s="288" t="s">
        <v>105</v>
      </c>
      <c r="D6" s="314">
        <f>IF('Set Up Your Model'!$Q$36="","Year 1",'Set Up Your Model'!$Q$36)</f>
        <v>2025</v>
      </c>
      <c r="E6" s="314">
        <f>IF('Set Up Your Model'!$R$36="","Year 2",'Set Up Your Model'!$R$36)</f>
        <v>2026</v>
      </c>
      <c r="F6" s="314">
        <f>IF('Set Up Your Model'!$S$36="","Year 3",'Set Up Your Model'!$S$36)</f>
        <v>2027</v>
      </c>
      <c r="G6" s="314">
        <f>IF('Set Up Your Model'!$T$36="","Year 4",'Set Up Your Model'!$T$36)</f>
        <v>2028</v>
      </c>
      <c r="H6" s="315">
        <f>IF('Set Up Your Model'!$U$36="","Year 5",'Set Up Your Model'!$U$36)</f>
        <v>2029</v>
      </c>
    </row>
    <row r="7" spans="1:71" ht="14.25" customHeight="1" x14ac:dyDescent="0.35">
      <c r="A7" s="361"/>
      <c r="C7" s="269" t="s">
        <v>383</v>
      </c>
      <c r="D7" s="313"/>
      <c r="E7" s="313"/>
      <c r="F7" s="313"/>
      <c r="G7" s="313"/>
      <c r="H7" s="313"/>
      <c r="K7" s="406"/>
      <c r="L7" s="358"/>
      <c r="M7" s="358"/>
      <c r="N7" s="358"/>
      <c r="R7" s="406"/>
      <c r="S7" s="358"/>
      <c r="T7" s="358"/>
      <c r="U7" s="358"/>
      <c r="Y7" s="406"/>
      <c r="Z7" s="358"/>
      <c r="AA7" s="358"/>
      <c r="AB7" s="358"/>
      <c r="AE7" s="93" t="s">
        <v>166</v>
      </c>
      <c r="AF7" s="416"/>
      <c r="AG7" s="348"/>
      <c r="AH7" s="348"/>
      <c r="AI7" s="349"/>
      <c r="AL7" s="93" t="s">
        <v>166</v>
      </c>
      <c r="AM7" s="416"/>
      <c r="AN7" s="348"/>
      <c r="AO7" s="348"/>
      <c r="AP7" s="349"/>
      <c r="AS7" s="93" t="s">
        <v>166</v>
      </c>
      <c r="AT7" s="416"/>
      <c r="AU7" s="348"/>
      <c r="AV7" s="348"/>
      <c r="AW7" s="349"/>
      <c r="AZ7" s="93" t="s">
        <v>166</v>
      </c>
      <c r="BA7" s="416"/>
      <c r="BB7" s="348"/>
      <c r="BC7" s="348"/>
      <c r="BD7" s="349"/>
      <c r="BG7" s="93" t="s">
        <v>166</v>
      </c>
      <c r="BH7" s="416"/>
      <c r="BI7" s="348"/>
      <c r="BJ7" s="348"/>
      <c r="BK7" s="349"/>
      <c r="BN7" s="93" t="s">
        <v>166</v>
      </c>
      <c r="BO7" s="416"/>
      <c r="BP7" s="348"/>
      <c r="BQ7" s="348"/>
      <c r="BR7" s="349"/>
    </row>
    <row r="8" spans="1:71" ht="14.25" customHeight="1" x14ac:dyDescent="0.35">
      <c r="A8" s="361"/>
      <c r="C8" s="269" t="s">
        <v>384</v>
      </c>
      <c r="D8" s="313"/>
      <c r="E8" s="313"/>
      <c r="F8" s="313"/>
      <c r="G8" s="313"/>
      <c r="H8" s="313"/>
    </row>
    <row r="9" spans="1:71" ht="14.25" customHeight="1" x14ac:dyDescent="0.35">
      <c r="A9" s="361"/>
      <c r="C9" s="269" t="s">
        <v>385</v>
      </c>
      <c r="D9" s="313"/>
      <c r="E9" s="313"/>
      <c r="F9" s="313"/>
      <c r="G9" s="313"/>
      <c r="H9" s="313"/>
      <c r="N9" s="271"/>
      <c r="U9" s="271"/>
      <c r="AB9" s="271"/>
      <c r="AE9" s="93" t="s">
        <v>167</v>
      </c>
      <c r="AI9" s="272"/>
      <c r="AL9" s="93" t="s">
        <v>167</v>
      </c>
      <c r="AP9" s="272"/>
      <c r="AS9" s="93" t="s">
        <v>167</v>
      </c>
      <c r="AW9" s="272"/>
      <c r="AZ9" s="93" t="s">
        <v>167</v>
      </c>
      <c r="BD9" s="272"/>
      <c r="BG9" s="93" t="s">
        <v>167</v>
      </c>
      <c r="BK9" s="272"/>
      <c r="BN9" s="93" t="s">
        <v>167</v>
      </c>
      <c r="BR9" s="272"/>
    </row>
    <row r="10" spans="1:71" ht="14.25" customHeight="1" x14ac:dyDescent="0.35">
      <c r="A10" s="361"/>
      <c r="C10" s="269" t="s">
        <v>386</v>
      </c>
      <c r="D10" s="313"/>
      <c r="E10" s="313"/>
      <c r="F10" s="313"/>
      <c r="G10" s="313"/>
      <c r="H10" s="313"/>
      <c r="N10" s="92"/>
      <c r="U10" s="92"/>
      <c r="AB10" s="92"/>
      <c r="AE10" s="93" t="s">
        <v>169</v>
      </c>
      <c r="AI10" s="273"/>
      <c r="AL10" s="93" t="s">
        <v>169</v>
      </c>
      <c r="AP10" s="273"/>
      <c r="AS10" s="93" t="s">
        <v>169</v>
      </c>
      <c r="AW10" s="273"/>
      <c r="AZ10" s="93" t="s">
        <v>169</v>
      </c>
      <c r="BD10" s="273"/>
      <c r="BG10" s="93" t="s">
        <v>169</v>
      </c>
      <c r="BK10" s="273"/>
      <c r="BN10" s="93" t="s">
        <v>169</v>
      </c>
      <c r="BR10" s="273"/>
    </row>
    <row r="11" spans="1:71" ht="14.25" customHeight="1" x14ac:dyDescent="0.35">
      <c r="A11" s="361"/>
      <c r="C11" s="269" t="s">
        <v>387</v>
      </c>
      <c r="D11" s="313"/>
      <c r="E11" s="313"/>
      <c r="F11" s="313"/>
      <c r="G11" s="313"/>
      <c r="H11" s="313"/>
      <c r="N11" s="92"/>
      <c r="U11" s="92"/>
      <c r="AB11" s="92"/>
      <c r="AE11" s="93" t="s">
        <v>170</v>
      </c>
      <c r="AI11" s="273"/>
      <c r="AL11" s="93" t="s">
        <v>170</v>
      </c>
      <c r="AP11" s="273"/>
      <c r="AS11" s="93" t="s">
        <v>170</v>
      </c>
      <c r="AW11" s="273"/>
      <c r="AZ11" s="93" t="s">
        <v>170</v>
      </c>
      <c r="BD11" s="273"/>
      <c r="BG11" s="93" t="s">
        <v>170</v>
      </c>
      <c r="BK11" s="273"/>
      <c r="BN11" s="93" t="s">
        <v>170</v>
      </c>
      <c r="BR11" s="273"/>
    </row>
    <row r="12" spans="1:71" ht="14.25" customHeight="1" x14ac:dyDescent="0.35">
      <c r="A12" s="361"/>
      <c r="C12" s="269" t="s">
        <v>388</v>
      </c>
      <c r="D12" s="313"/>
      <c r="E12" s="313"/>
      <c r="F12" s="313"/>
      <c r="G12" s="313"/>
      <c r="H12" s="313"/>
      <c r="N12" s="92"/>
      <c r="U12" s="92"/>
      <c r="AB12" s="92"/>
      <c r="AE12" s="93" t="s">
        <v>171</v>
      </c>
      <c r="AI12" s="273"/>
      <c r="AL12" s="93" t="s">
        <v>171</v>
      </c>
      <c r="AP12" s="273"/>
      <c r="AS12" s="93" t="s">
        <v>171</v>
      </c>
      <c r="AW12" s="273"/>
      <c r="AZ12" s="93" t="s">
        <v>171</v>
      </c>
      <c r="BD12" s="273"/>
      <c r="BG12" s="93" t="s">
        <v>171</v>
      </c>
      <c r="BK12" s="273"/>
      <c r="BN12" s="93" t="s">
        <v>171</v>
      </c>
      <c r="BR12" s="273"/>
    </row>
    <row r="13" spans="1:71" ht="14.25" customHeight="1" x14ac:dyDescent="0.35">
      <c r="A13" s="361"/>
      <c r="C13" s="269" t="s">
        <v>389</v>
      </c>
      <c r="D13" s="313"/>
      <c r="E13" s="313"/>
      <c r="F13" s="313"/>
      <c r="G13" s="313"/>
      <c r="H13" s="313"/>
      <c r="N13" s="249"/>
      <c r="U13" s="249"/>
      <c r="AB13" s="249"/>
      <c r="AE13" s="93" t="s">
        <v>275</v>
      </c>
      <c r="AI13" s="274"/>
      <c r="AL13" s="93" t="s">
        <v>275</v>
      </c>
      <c r="AP13" s="274"/>
      <c r="AS13" s="93" t="s">
        <v>275</v>
      </c>
      <c r="AW13" s="274"/>
      <c r="AZ13" s="93" t="s">
        <v>275</v>
      </c>
      <c r="BD13" s="274"/>
      <c r="BG13" s="93" t="s">
        <v>275</v>
      </c>
      <c r="BK13" s="274"/>
      <c r="BN13" s="93" t="s">
        <v>275</v>
      </c>
      <c r="BR13" s="274"/>
    </row>
    <row r="14" spans="1:71" ht="14.25" customHeight="1" x14ac:dyDescent="0.35">
      <c r="A14" s="361"/>
      <c r="C14" s="269" t="s">
        <v>390</v>
      </c>
      <c r="D14" s="313"/>
      <c r="E14" s="313"/>
      <c r="F14" s="313"/>
      <c r="G14" s="313"/>
      <c r="H14" s="313"/>
      <c r="N14" s="249"/>
      <c r="U14" s="249"/>
      <c r="AB14" s="249"/>
      <c r="AE14" s="93" t="s">
        <v>173</v>
      </c>
      <c r="AI14" s="274"/>
      <c r="AL14" s="93" t="s">
        <v>173</v>
      </c>
      <c r="AP14" s="274"/>
      <c r="AS14" s="93" t="s">
        <v>173</v>
      </c>
      <c r="AW14" s="274"/>
      <c r="AZ14" s="93" t="s">
        <v>173</v>
      </c>
      <c r="BD14" s="274"/>
      <c r="BG14" s="93" t="s">
        <v>173</v>
      </c>
      <c r="BK14" s="274"/>
      <c r="BN14" s="93" t="s">
        <v>173</v>
      </c>
      <c r="BR14" s="274"/>
    </row>
    <row r="15" spans="1:71" ht="14.25" customHeight="1" x14ac:dyDescent="0.35">
      <c r="A15" s="361"/>
      <c r="C15" s="269" t="s">
        <v>391</v>
      </c>
      <c r="D15" s="313"/>
      <c r="E15" s="313"/>
      <c r="F15" s="313"/>
      <c r="G15" s="313"/>
      <c r="H15" s="313"/>
      <c r="AE15" s="93" t="s">
        <v>278</v>
      </c>
      <c r="AI15" s="275"/>
      <c r="AL15" s="93" t="s">
        <v>278</v>
      </c>
      <c r="AP15" s="275"/>
      <c r="AS15" s="93" t="s">
        <v>278</v>
      </c>
      <c r="AW15" s="275"/>
      <c r="AZ15" s="93" t="s">
        <v>278</v>
      </c>
      <c r="BD15" s="275"/>
      <c r="BG15" s="93" t="s">
        <v>278</v>
      </c>
      <c r="BK15" s="275"/>
      <c r="BN15" s="93" t="s">
        <v>278</v>
      </c>
      <c r="BR15" s="275"/>
    </row>
    <row r="16" spans="1:71" ht="14.25" customHeight="1" x14ac:dyDescent="0.35">
      <c r="A16" s="361"/>
      <c r="C16" s="269" t="s">
        <v>392</v>
      </c>
      <c r="D16" s="313"/>
      <c r="E16" s="313"/>
      <c r="F16" s="313"/>
      <c r="G16" s="313"/>
      <c r="H16" s="313"/>
      <c r="AE16" s="93" t="s">
        <v>175</v>
      </c>
      <c r="AI16" s="275"/>
      <c r="AL16" s="93" t="s">
        <v>175</v>
      </c>
      <c r="AP16" s="275"/>
      <c r="AS16" s="93" t="s">
        <v>175</v>
      </c>
      <c r="AW16" s="275"/>
      <c r="AZ16" s="93" t="s">
        <v>175</v>
      </c>
      <c r="BD16" s="275"/>
      <c r="BG16" s="93" t="s">
        <v>175</v>
      </c>
      <c r="BK16" s="275"/>
      <c r="BN16" s="93" t="s">
        <v>175</v>
      </c>
      <c r="BR16" s="275"/>
    </row>
    <row r="17" spans="1:71" ht="14.25" customHeight="1" x14ac:dyDescent="0.35">
      <c r="A17" s="361"/>
      <c r="C17" s="269" t="s">
        <v>393</v>
      </c>
      <c r="D17" s="313"/>
      <c r="E17" s="313"/>
      <c r="F17" s="313"/>
      <c r="G17" s="313"/>
      <c r="H17" s="313"/>
    </row>
    <row r="18" spans="1:71" ht="14.25" customHeight="1" x14ac:dyDescent="0.35">
      <c r="A18" s="361"/>
      <c r="C18" s="269" t="s">
        <v>394</v>
      </c>
      <c r="D18" s="313"/>
      <c r="E18" s="313"/>
      <c r="F18" s="313"/>
      <c r="G18" s="313"/>
      <c r="H18" s="313"/>
      <c r="K18" s="61"/>
      <c r="L18" s="61"/>
      <c r="M18" s="61"/>
      <c r="N18" s="61"/>
      <c r="O18" s="61"/>
      <c r="R18" s="61"/>
      <c r="S18" s="61"/>
      <c r="T18" s="61"/>
      <c r="U18" s="61"/>
      <c r="V18" s="61"/>
      <c r="Y18" s="61"/>
      <c r="Z18" s="61"/>
      <c r="AA18" s="61"/>
      <c r="AB18" s="61"/>
      <c r="AC18" s="61"/>
      <c r="AF18" s="61" t="s">
        <v>43</v>
      </c>
      <c r="AG18" s="61" t="s">
        <v>44</v>
      </c>
      <c r="AH18" s="61" t="s">
        <v>45</v>
      </c>
      <c r="AI18" s="61" t="s">
        <v>46</v>
      </c>
      <c r="AJ18" s="61" t="s">
        <v>47</v>
      </c>
      <c r="AM18" s="61" t="s">
        <v>43</v>
      </c>
      <c r="AN18" s="61" t="s">
        <v>44</v>
      </c>
      <c r="AO18" s="61" t="s">
        <v>45</v>
      </c>
      <c r="AP18" s="61" t="s">
        <v>46</v>
      </c>
      <c r="AQ18" s="61" t="s">
        <v>47</v>
      </c>
      <c r="AT18" s="61" t="s">
        <v>43</v>
      </c>
      <c r="AU18" s="61" t="s">
        <v>44</v>
      </c>
      <c r="AV18" s="61" t="s">
        <v>45</v>
      </c>
      <c r="AW18" s="61" t="s">
        <v>46</v>
      </c>
      <c r="AX18" s="61" t="s">
        <v>47</v>
      </c>
      <c r="BA18" s="61" t="s">
        <v>43</v>
      </c>
      <c r="BB18" s="61" t="s">
        <v>44</v>
      </c>
      <c r="BC18" s="61" t="s">
        <v>45</v>
      </c>
      <c r="BD18" s="61" t="s">
        <v>46</v>
      </c>
      <c r="BE18" s="61" t="s">
        <v>47</v>
      </c>
      <c r="BH18" s="61" t="s">
        <v>43</v>
      </c>
      <c r="BI18" s="61" t="s">
        <v>44</v>
      </c>
      <c r="BJ18" s="61" t="s">
        <v>45</v>
      </c>
      <c r="BK18" s="61" t="s">
        <v>46</v>
      </c>
      <c r="BL18" s="61" t="s">
        <v>47</v>
      </c>
      <c r="BO18" s="61" t="s">
        <v>43</v>
      </c>
      <c r="BP18" s="61" t="s">
        <v>44</v>
      </c>
      <c r="BQ18" s="61" t="s">
        <v>45</v>
      </c>
      <c r="BR18" s="61" t="s">
        <v>46</v>
      </c>
      <c r="BS18" s="61" t="s">
        <v>47</v>
      </c>
    </row>
    <row r="19" spans="1:71" ht="14.25" customHeight="1" x14ac:dyDescent="0.35">
      <c r="A19" s="361"/>
      <c r="C19" s="276" t="s">
        <v>126</v>
      </c>
      <c r="D19" s="306">
        <f t="shared" ref="D19:H19" si="0">SUM(D7:D18)</f>
        <v>0</v>
      </c>
      <c r="E19" s="306">
        <f t="shared" si="0"/>
        <v>0</v>
      </c>
      <c r="F19" s="306">
        <f t="shared" si="0"/>
        <v>0</v>
      </c>
      <c r="G19" s="306">
        <f t="shared" si="0"/>
        <v>0</v>
      </c>
      <c r="H19" s="306">
        <f t="shared" si="0"/>
        <v>0</v>
      </c>
      <c r="K19" s="278"/>
      <c r="L19" s="278"/>
      <c r="M19" s="278"/>
      <c r="N19" s="278"/>
      <c r="O19" s="278"/>
      <c r="R19" s="278"/>
      <c r="S19" s="278"/>
      <c r="T19" s="278"/>
      <c r="U19" s="278"/>
      <c r="V19" s="278"/>
      <c r="Y19" s="278"/>
      <c r="Z19" s="278"/>
      <c r="AA19" s="278"/>
      <c r="AB19" s="278"/>
      <c r="AC19" s="278"/>
      <c r="AE19" s="93" t="s">
        <v>176</v>
      </c>
      <c r="AF19" s="279">
        <f>AI9*AI13*AI14</f>
        <v>0</v>
      </c>
      <c r="AG19" s="279">
        <f t="shared" ref="AG19:AJ19" si="1">AF19*(1+$G$10)</f>
        <v>0</v>
      </c>
      <c r="AH19" s="279">
        <f t="shared" si="1"/>
        <v>0</v>
      </c>
      <c r="AI19" s="279">
        <f t="shared" si="1"/>
        <v>0</v>
      </c>
      <c r="AJ19" s="279">
        <f t="shared" si="1"/>
        <v>0</v>
      </c>
      <c r="AL19" s="93" t="s">
        <v>176</v>
      </c>
      <c r="AM19" s="279">
        <f>AP9*AP13*AP14</f>
        <v>0</v>
      </c>
      <c r="AN19" s="279">
        <f t="shared" ref="AN19:AQ19" si="2">AM19*(1+$G$10)</f>
        <v>0</v>
      </c>
      <c r="AO19" s="279">
        <f t="shared" si="2"/>
        <v>0</v>
      </c>
      <c r="AP19" s="279">
        <f t="shared" si="2"/>
        <v>0</v>
      </c>
      <c r="AQ19" s="279">
        <f t="shared" si="2"/>
        <v>0</v>
      </c>
      <c r="AS19" s="93" t="s">
        <v>176</v>
      </c>
      <c r="AT19" s="279">
        <f>AW9*AW13*AW14</f>
        <v>0</v>
      </c>
      <c r="AU19" s="279">
        <f t="shared" ref="AU19:AX19" si="3">AT19*(1+$G$10)</f>
        <v>0</v>
      </c>
      <c r="AV19" s="279">
        <f t="shared" si="3"/>
        <v>0</v>
      </c>
      <c r="AW19" s="279">
        <f t="shared" si="3"/>
        <v>0</v>
      </c>
      <c r="AX19" s="279">
        <f t="shared" si="3"/>
        <v>0</v>
      </c>
      <c r="AZ19" s="93" t="s">
        <v>176</v>
      </c>
      <c r="BA19" s="279">
        <f>BD9*BD13*BD14</f>
        <v>0</v>
      </c>
      <c r="BB19" s="279">
        <f t="shared" ref="BB19:BE19" si="4">BA19*(1+$G$10)</f>
        <v>0</v>
      </c>
      <c r="BC19" s="279">
        <f t="shared" si="4"/>
        <v>0</v>
      </c>
      <c r="BD19" s="279">
        <f t="shared" si="4"/>
        <v>0</v>
      </c>
      <c r="BE19" s="279">
        <f t="shared" si="4"/>
        <v>0</v>
      </c>
      <c r="BG19" s="93" t="s">
        <v>176</v>
      </c>
      <c r="BH19" s="279">
        <f>BK9*BK13*BK14</f>
        <v>0</v>
      </c>
      <c r="BI19" s="279">
        <f t="shared" ref="BI19:BL19" si="5">BH19*(1+$G$10)</f>
        <v>0</v>
      </c>
      <c r="BJ19" s="279">
        <f t="shared" si="5"/>
        <v>0</v>
      </c>
      <c r="BK19" s="279">
        <f t="shared" si="5"/>
        <v>0</v>
      </c>
      <c r="BL19" s="279">
        <f t="shared" si="5"/>
        <v>0</v>
      </c>
      <c r="BN19" s="93" t="s">
        <v>176</v>
      </c>
      <c r="BO19" s="279">
        <f>BR9*BR13*BR14</f>
        <v>0</v>
      </c>
      <c r="BP19" s="279">
        <f t="shared" ref="BP19:BS19" si="6">BO19*(1+$G$10)</f>
        <v>0</v>
      </c>
      <c r="BQ19" s="279">
        <f t="shared" si="6"/>
        <v>0</v>
      </c>
      <c r="BR19" s="279">
        <f t="shared" si="6"/>
        <v>0</v>
      </c>
      <c r="BS19" s="279">
        <f t="shared" si="6"/>
        <v>0</v>
      </c>
    </row>
    <row r="20" spans="1:71" ht="14.25" customHeight="1" x14ac:dyDescent="0.35">
      <c r="A20" s="361"/>
      <c r="D20" s="317"/>
      <c r="E20" s="317"/>
      <c r="F20" s="317"/>
      <c r="G20" s="317"/>
      <c r="H20" s="317"/>
      <c r="K20" s="278"/>
      <c r="L20" s="280"/>
      <c r="M20" s="280"/>
      <c r="N20" s="280"/>
      <c r="O20" s="280"/>
      <c r="R20" s="278"/>
      <c r="S20" s="280"/>
      <c r="T20" s="280"/>
      <c r="U20" s="280"/>
      <c r="V20" s="280"/>
      <c r="Y20" s="278"/>
      <c r="Z20" s="280"/>
      <c r="AA20" s="280"/>
      <c r="AB20" s="280"/>
      <c r="AC20" s="280"/>
      <c r="AE20" s="93" t="s">
        <v>177</v>
      </c>
      <c r="AF20" s="279">
        <f>AI9*AI11*AI15*AI16</f>
        <v>0</v>
      </c>
      <c r="AG20" s="281">
        <f t="shared" ref="AG20:AJ20" si="7">AF20*(1+$G$12)</f>
        <v>0</v>
      </c>
      <c r="AH20" s="281">
        <f t="shared" si="7"/>
        <v>0</v>
      </c>
      <c r="AI20" s="281">
        <f t="shared" si="7"/>
        <v>0</v>
      </c>
      <c r="AJ20" s="281">
        <f t="shared" si="7"/>
        <v>0</v>
      </c>
      <c r="AL20" s="93" t="s">
        <v>177</v>
      </c>
      <c r="AM20" s="279">
        <f>AP9*AP11*AP15*AP16</f>
        <v>0</v>
      </c>
      <c r="AN20" s="281">
        <f t="shared" ref="AN20:AQ20" si="8">AM20*(1+$G$12)</f>
        <v>0</v>
      </c>
      <c r="AO20" s="281">
        <f t="shared" si="8"/>
        <v>0</v>
      </c>
      <c r="AP20" s="281">
        <f t="shared" si="8"/>
        <v>0</v>
      </c>
      <c r="AQ20" s="281">
        <f t="shared" si="8"/>
        <v>0</v>
      </c>
      <c r="AS20" s="93" t="s">
        <v>177</v>
      </c>
      <c r="AT20" s="279">
        <f>AW9*AW11*AW15*AW16</f>
        <v>0</v>
      </c>
      <c r="AU20" s="281">
        <f t="shared" ref="AU20:AX20" si="9">AT20*(1+$G$12)</f>
        <v>0</v>
      </c>
      <c r="AV20" s="281">
        <f t="shared" si="9"/>
        <v>0</v>
      </c>
      <c r="AW20" s="281">
        <f t="shared" si="9"/>
        <v>0</v>
      </c>
      <c r="AX20" s="281">
        <f t="shared" si="9"/>
        <v>0</v>
      </c>
      <c r="AZ20" s="93" t="s">
        <v>177</v>
      </c>
      <c r="BA20" s="279">
        <f>BD9*BD11*BD15*BD16</f>
        <v>0</v>
      </c>
      <c r="BB20" s="281">
        <f t="shared" ref="BB20:BE20" si="10">BA20*(1+$G$12)</f>
        <v>0</v>
      </c>
      <c r="BC20" s="281">
        <f t="shared" si="10"/>
        <v>0</v>
      </c>
      <c r="BD20" s="281">
        <f t="shared" si="10"/>
        <v>0</v>
      </c>
      <c r="BE20" s="281">
        <f t="shared" si="10"/>
        <v>0</v>
      </c>
      <c r="BG20" s="93" t="s">
        <v>177</v>
      </c>
      <c r="BH20" s="279">
        <f>BK9*BK11*BK15*BK16</f>
        <v>0</v>
      </c>
      <c r="BI20" s="281">
        <f t="shared" ref="BI20:BL20" si="11">BH20*(1+$G$12)</f>
        <v>0</v>
      </c>
      <c r="BJ20" s="281">
        <f t="shared" si="11"/>
        <v>0</v>
      </c>
      <c r="BK20" s="281">
        <f t="shared" si="11"/>
        <v>0</v>
      </c>
      <c r="BL20" s="281">
        <f t="shared" si="11"/>
        <v>0</v>
      </c>
      <c r="BN20" s="93" t="s">
        <v>177</v>
      </c>
      <c r="BO20" s="279">
        <f>BR9*BR11*BR15*BR16</f>
        <v>0</v>
      </c>
      <c r="BP20" s="281">
        <f t="shared" ref="BP20:BS20" si="12">BO20*(1+$G$12)</f>
        <v>0</v>
      </c>
      <c r="BQ20" s="281">
        <f t="shared" si="12"/>
        <v>0</v>
      </c>
      <c r="BR20" s="281">
        <f t="shared" si="12"/>
        <v>0</v>
      </c>
      <c r="BS20" s="281">
        <f t="shared" si="12"/>
        <v>0</v>
      </c>
    </row>
    <row r="21" spans="1:71" ht="7.5" customHeight="1" x14ac:dyDescent="0.35">
      <c r="A21" s="361"/>
      <c r="B21" s="242"/>
      <c r="C21" s="242"/>
      <c r="D21" s="242"/>
      <c r="E21" s="242"/>
      <c r="F21" s="242"/>
      <c r="G21" s="242"/>
      <c r="H21" s="242"/>
      <c r="I21" s="242"/>
      <c r="J21" s="242"/>
      <c r="K21" s="242"/>
      <c r="L21" s="242"/>
      <c r="M21" s="242"/>
      <c r="N21" s="242"/>
      <c r="O21" s="242"/>
      <c r="P21" s="242"/>
      <c r="Q21" s="242"/>
      <c r="R21" s="242"/>
      <c r="S21" s="242"/>
      <c r="T21" s="242"/>
      <c r="U21" s="242"/>
      <c r="V21" s="242"/>
      <c r="W21" s="242"/>
      <c r="X21" s="242"/>
      <c r="Y21" s="242"/>
      <c r="Z21" s="242"/>
      <c r="AA21" s="242"/>
      <c r="AB21" s="242"/>
      <c r="AC21" s="242"/>
      <c r="AD21" s="242"/>
      <c r="AE21" s="242"/>
      <c r="AF21" s="242"/>
      <c r="AG21" s="242"/>
      <c r="AH21" s="242"/>
      <c r="AI21" s="242"/>
      <c r="AJ21" s="242"/>
      <c r="AK21" s="242"/>
      <c r="AL21" s="242"/>
      <c r="AM21" s="242"/>
      <c r="AN21" s="242"/>
      <c r="AO21" s="242"/>
      <c r="AP21" s="242"/>
      <c r="AQ21" s="242"/>
      <c r="AR21" s="242"/>
      <c r="AS21" s="242"/>
      <c r="AT21" s="242"/>
      <c r="AU21" s="242"/>
      <c r="AV21" s="242"/>
      <c r="AW21" s="242"/>
      <c r="AX21" s="242"/>
      <c r="AY21" s="242"/>
      <c r="AZ21" s="242"/>
      <c r="BA21" s="242"/>
      <c r="BB21" s="242"/>
      <c r="BC21" s="242"/>
      <c r="BD21" s="242"/>
      <c r="BE21" s="242"/>
      <c r="BF21" s="242"/>
      <c r="BG21" s="242"/>
      <c r="BH21" s="242"/>
      <c r="BI21" s="242"/>
      <c r="BJ21" s="242"/>
      <c r="BK21" s="242"/>
      <c r="BL21" s="242"/>
      <c r="BM21" s="242"/>
      <c r="BN21" s="242"/>
      <c r="BO21" s="242"/>
      <c r="BP21" s="242"/>
      <c r="BQ21" s="242"/>
      <c r="BR21" s="242"/>
      <c r="BS21" s="242"/>
    </row>
    <row r="22" spans="1:71" ht="14.25" customHeight="1" x14ac:dyDescent="0.35">
      <c r="A22" s="361"/>
      <c r="D22" s="292"/>
      <c r="E22" s="292"/>
      <c r="F22" s="292"/>
      <c r="G22" s="292"/>
      <c r="H22" s="292"/>
    </row>
    <row r="23" spans="1:71" ht="14.25" customHeight="1" x14ac:dyDescent="0.35">
      <c r="A23" s="361"/>
      <c r="C23" s="296" t="s">
        <v>395</v>
      </c>
      <c r="D23" s="297"/>
      <c r="E23" s="297"/>
      <c r="F23" s="297"/>
      <c r="G23" s="297"/>
      <c r="H23" s="297"/>
    </row>
    <row r="24" spans="1:71" ht="14.25" customHeight="1" x14ac:dyDescent="0.35">
      <c r="A24" s="361"/>
      <c r="C24" s="117"/>
      <c r="D24" s="298">
        <f>IF('Set Up Your Model'!$Q$36="","Year 1",'Set Up Your Model'!$Q$36)</f>
        <v>2025</v>
      </c>
      <c r="E24" s="298">
        <f>IF('Set Up Your Model'!$R$36="","Year 2",'Set Up Your Model'!$R$36)</f>
        <v>2026</v>
      </c>
      <c r="F24" s="298">
        <f>IF('Set Up Your Model'!$S$36="","Year 3",'Set Up Your Model'!$S$36)</f>
        <v>2027</v>
      </c>
      <c r="G24" s="298">
        <f>IF('Set Up Your Model'!$T$36="","Year 4",'Set Up Your Model'!$T$36)</f>
        <v>2028</v>
      </c>
      <c r="H24" s="299">
        <f>IF('Set Up Your Model'!$U$36="","Year 5",'Set Up Your Model'!$U$36)</f>
        <v>2029</v>
      </c>
    </row>
    <row r="25" spans="1:71" ht="14.25" customHeight="1" x14ac:dyDescent="0.35">
      <c r="A25" s="361"/>
      <c r="C25" s="309" t="s">
        <v>396</v>
      </c>
      <c r="D25" s="310">
        <f t="shared" ref="D25:H25" si="13">D19</f>
        <v>0</v>
      </c>
      <c r="E25" s="310">
        <f t="shared" si="13"/>
        <v>0</v>
      </c>
      <c r="F25" s="310">
        <f t="shared" si="13"/>
        <v>0</v>
      </c>
      <c r="G25" s="310">
        <f t="shared" si="13"/>
        <v>0</v>
      </c>
      <c r="H25" s="311">
        <f t="shared" si="13"/>
        <v>0</v>
      </c>
    </row>
    <row r="26" spans="1:71" ht="14.25" customHeight="1" x14ac:dyDescent="0.35">
      <c r="A26" s="361"/>
    </row>
    <row r="27" spans="1:71" ht="14.25" customHeight="1" x14ac:dyDescent="0.35">
      <c r="A27" s="362"/>
    </row>
    <row r="28" spans="1:71" ht="14.25" customHeight="1" x14ac:dyDescent="0.35">
      <c r="A28" s="282"/>
    </row>
    <row r="29" spans="1:71" ht="14.25" customHeight="1" x14ac:dyDescent="0.35">
      <c r="A29" s="282"/>
    </row>
    <row r="30" spans="1:71" ht="14.25" customHeight="1" x14ac:dyDescent="0.35">
      <c r="A30" s="282"/>
    </row>
    <row r="31" spans="1:71" ht="14.25" customHeight="1" x14ac:dyDescent="0.35">
      <c r="A31" s="282"/>
    </row>
    <row r="32" spans="1:71" ht="14.25" customHeight="1" x14ac:dyDescent="0.35">
      <c r="A32" s="282"/>
    </row>
    <row r="33" spans="1:1" ht="14.25" customHeight="1" x14ac:dyDescent="0.35">
      <c r="A33" s="282"/>
    </row>
    <row r="34" spans="1:1" ht="14.25" customHeight="1" x14ac:dyDescent="0.35">
      <c r="A34" s="282"/>
    </row>
    <row r="35" spans="1:1" ht="14.25" customHeight="1" x14ac:dyDescent="0.35">
      <c r="A35" s="282"/>
    </row>
    <row r="36" spans="1:1" ht="14.25" customHeight="1" x14ac:dyDescent="0.35">
      <c r="A36" s="282"/>
    </row>
    <row r="37" spans="1:1" ht="14.25" customHeight="1" x14ac:dyDescent="0.35">
      <c r="A37" s="282"/>
    </row>
    <row r="38" spans="1:1" ht="14.25" customHeight="1" x14ac:dyDescent="0.35">
      <c r="A38" s="282"/>
    </row>
    <row r="39" spans="1:1" ht="14.25" customHeight="1" x14ac:dyDescent="0.35">
      <c r="A39" s="282"/>
    </row>
    <row r="40" spans="1:1" ht="14.25" customHeight="1" x14ac:dyDescent="0.35">
      <c r="A40" s="282"/>
    </row>
    <row r="41" spans="1:1" ht="14.25" customHeight="1" x14ac:dyDescent="0.35">
      <c r="A41" s="282"/>
    </row>
    <row r="42" spans="1:1" ht="14.25" customHeight="1" x14ac:dyDescent="0.35">
      <c r="A42" s="282"/>
    </row>
    <row r="43" spans="1:1" ht="14.25" customHeight="1" x14ac:dyDescent="0.35">
      <c r="A43" s="282"/>
    </row>
    <row r="44" spans="1:1" ht="14.25" customHeight="1" x14ac:dyDescent="0.35">
      <c r="A44" s="282"/>
    </row>
    <row r="45" spans="1:1" ht="14.25" customHeight="1" x14ac:dyDescent="0.35">
      <c r="A45" s="282"/>
    </row>
    <row r="46" spans="1:1" ht="14.25" customHeight="1" x14ac:dyDescent="0.35">
      <c r="A46" s="282"/>
    </row>
    <row r="47" spans="1:1" ht="14.25" customHeight="1" x14ac:dyDescent="0.35">
      <c r="A47" s="282"/>
    </row>
    <row r="48" spans="1:1" ht="14.25" customHeight="1" x14ac:dyDescent="0.35">
      <c r="A48" s="282"/>
    </row>
    <row r="49" spans="1:1" ht="14.25" customHeight="1" x14ac:dyDescent="0.35">
      <c r="A49" s="282"/>
    </row>
    <row r="50" spans="1:1" ht="14.25" customHeight="1" x14ac:dyDescent="0.35">
      <c r="A50" s="282"/>
    </row>
    <row r="51" spans="1:1" ht="14.25" customHeight="1" x14ac:dyDescent="0.35">
      <c r="A51" s="282"/>
    </row>
    <row r="52" spans="1:1" ht="14.25" customHeight="1" x14ac:dyDescent="0.35">
      <c r="A52" s="282"/>
    </row>
    <row r="53" spans="1:1" ht="14.25" customHeight="1" x14ac:dyDescent="0.35">
      <c r="A53" s="282"/>
    </row>
    <row r="54" spans="1:1" ht="14.25" customHeight="1" x14ac:dyDescent="0.35">
      <c r="A54" s="282"/>
    </row>
    <row r="55" spans="1:1" ht="14.25" customHeight="1" x14ac:dyDescent="0.35">
      <c r="A55" s="282"/>
    </row>
    <row r="56" spans="1:1" ht="14.25" customHeight="1" x14ac:dyDescent="0.35">
      <c r="A56" s="282"/>
    </row>
    <row r="57" spans="1:1" ht="14.25" customHeight="1" x14ac:dyDescent="0.35">
      <c r="A57" s="282"/>
    </row>
    <row r="58" spans="1:1" ht="14.25" customHeight="1" x14ac:dyDescent="0.35">
      <c r="A58" s="282"/>
    </row>
    <row r="59" spans="1:1" ht="14.25" customHeight="1" x14ac:dyDescent="0.35">
      <c r="A59" s="282"/>
    </row>
    <row r="60" spans="1:1" ht="14.25" customHeight="1" x14ac:dyDescent="0.35">
      <c r="A60" s="282"/>
    </row>
    <row r="61" spans="1:1" ht="14.25" customHeight="1" x14ac:dyDescent="0.35">
      <c r="A61" s="282"/>
    </row>
    <row r="62" spans="1:1" ht="14.25" customHeight="1" x14ac:dyDescent="0.35">
      <c r="A62" s="282"/>
    </row>
    <row r="63" spans="1:1" ht="14.25" customHeight="1" x14ac:dyDescent="0.35">
      <c r="A63" s="282"/>
    </row>
    <row r="64" spans="1:1" ht="14.25" customHeight="1" x14ac:dyDescent="0.35">
      <c r="A64" s="282"/>
    </row>
    <row r="65" spans="1:1" ht="14.25" customHeight="1" x14ac:dyDescent="0.35">
      <c r="A65" s="282"/>
    </row>
    <row r="66" spans="1:1" ht="14.25" customHeight="1" x14ac:dyDescent="0.35">
      <c r="A66" s="282"/>
    </row>
    <row r="67" spans="1:1" ht="14.25" customHeight="1" x14ac:dyDescent="0.35">
      <c r="A67" s="282"/>
    </row>
    <row r="68" spans="1:1" ht="14.25" customHeight="1" x14ac:dyDescent="0.35">
      <c r="A68" s="282"/>
    </row>
    <row r="69" spans="1:1" ht="14.25" customHeight="1" x14ac:dyDescent="0.35">
      <c r="A69" s="282"/>
    </row>
    <row r="70" spans="1:1" ht="14.25" customHeight="1" x14ac:dyDescent="0.35">
      <c r="A70" s="282"/>
    </row>
    <row r="71" spans="1:1" ht="14.25" customHeight="1" x14ac:dyDescent="0.35">
      <c r="A71" s="282"/>
    </row>
    <row r="72" spans="1:1" ht="14.25" customHeight="1" x14ac:dyDescent="0.35">
      <c r="A72" s="282"/>
    </row>
    <row r="73" spans="1:1" ht="14.25" customHeight="1" x14ac:dyDescent="0.35">
      <c r="A73" s="282"/>
    </row>
    <row r="74" spans="1:1" ht="14.25" customHeight="1" x14ac:dyDescent="0.35">
      <c r="A74" s="282"/>
    </row>
    <row r="75" spans="1:1" ht="14.25" customHeight="1" x14ac:dyDescent="0.35">
      <c r="A75" s="282"/>
    </row>
    <row r="76" spans="1:1" ht="14.25" customHeight="1" x14ac:dyDescent="0.35">
      <c r="A76" s="282"/>
    </row>
    <row r="77" spans="1:1" ht="14.25" customHeight="1" x14ac:dyDescent="0.35">
      <c r="A77" s="282"/>
    </row>
    <row r="78" spans="1:1" ht="14.25" customHeight="1" x14ac:dyDescent="0.35">
      <c r="A78" s="282"/>
    </row>
    <row r="79" spans="1:1" ht="14.25" customHeight="1" x14ac:dyDescent="0.35">
      <c r="A79" s="282"/>
    </row>
    <row r="80" spans="1:1" ht="14.25" customHeight="1" x14ac:dyDescent="0.35">
      <c r="A80" s="282"/>
    </row>
    <row r="81" spans="1:1" ht="14.25" customHeight="1" x14ac:dyDescent="0.35">
      <c r="A81" s="282"/>
    </row>
    <row r="82" spans="1:1" ht="14.25" customHeight="1" x14ac:dyDescent="0.35">
      <c r="A82" s="282"/>
    </row>
    <row r="83" spans="1:1" ht="14.25" customHeight="1" x14ac:dyDescent="0.35">
      <c r="A83" s="282"/>
    </row>
    <row r="84" spans="1:1" ht="14.25" customHeight="1" x14ac:dyDescent="0.35">
      <c r="A84" s="282"/>
    </row>
    <row r="85" spans="1:1" ht="14.25" customHeight="1" x14ac:dyDescent="0.35">
      <c r="A85" s="282"/>
    </row>
    <row r="86" spans="1:1" ht="14.25" customHeight="1" x14ac:dyDescent="0.35">
      <c r="A86" s="282"/>
    </row>
    <row r="87" spans="1:1" ht="14.25" customHeight="1" x14ac:dyDescent="0.35">
      <c r="A87" s="282"/>
    </row>
    <row r="88" spans="1:1" ht="14.25" customHeight="1" x14ac:dyDescent="0.35">
      <c r="A88" s="282"/>
    </row>
    <row r="89" spans="1:1" ht="14.25" customHeight="1" x14ac:dyDescent="0.35">
      <c r="A89" s="282"/>
    </row>
    <row r="90" spans="1:1" ht="14.25" customHeight="1" x14ac:dyDescent="0.35">
      <c r="A90" s="282"/>
    </row>
    <row r="91" spans="1:1" ht="14.25" customHeight="1" x14ac:dyDescent="0.35">
      <c r="A91" s="282"/>
    </row>
    <row r="92" spans="1:1" ht="14.25" customHeight="1" x14ac:dyDescent="0.35">
      <c r="A92" s="282"/>
    </row>
    <row r="93" spans="1:1" ht="14.25" customHeight="1" x14ac:dyDescent="0.35">
      <c r="A93" s="282"/>
    </row>
    <row r="94" spans="1:1" ht="14.25" customHeight="1" x14ac:dyDescent="0.35">
      <c r="A94" s="282"/>
    </row>
    <row r="95" spans="1:1" ht="14.25" customHeight="1" x14ac:dyDescent="0.35">
      <c r="A95" s="282"/>
    </row>
    <row r="96" spans="1:1" ht="14.25" customHeight="1" x14ac:dyDescent="0.35">
      <c r="A96" s="282"/>
    </row>
    <row r="97" spans="1:1" ht="14.25" customHeight="1" x14ac:dyDescent="0.35">
      <c r="A97" s="282"/>
    </row>
    <row r="98" spans="1:1" ht="14.25" customHeight="1" x14ac:dyDescent="0.35">
      <c r="A98" s="282"/>
    </row>
    <row r="99" spans="1:1" ht="14.25" customHeight="1" x14ac:dyDescent="0.35">
      <c r="A99" s="282"/>
    </row>
    <row r="100" spans="1:1" ht="14.25" customHeight="1" x14ac:dyDescent="0.35">
      <c r="A100" s="282"/>
    </row>
    <row r="101" spans="1:1" ht="14.25" customHeight="1" x14ac:dyDescent="0.35">
      <c r="A101" s="282"/>
    </row>
    <row r="102" spans="1:1" ht="14.25" customHeight="1" x14ac:dyDescent="0.35">
      <c r="A102" s="282"/>
    </row>
    <row r="103" spans="1:1" ht="14.25" customHeight="1" x14ac:dyDescent="0.35">
      <c r="A103" s="282"/>
    </row>
    <row r="104" spans="1:1" ht="14.25" customHeight="1" x14ac:dyDescent="0.35">
      <c r="A104" s="282"/>
    </row>
    <row r="105" spans="1:1" ht="14.25" customHeight="1" x14ac:dyDescent="0.35">
      <c r="A105" s="282"/>
    </row>
    <row r="106" spans="1:1" ht="14.25" customHeight="1" x14ac:dyDescent="0.35">
      <c r="A106" s="282"/>
    </row>
    <row r="107" spans="1:1" ht="14.25" customHeight="1" x14ac:dyDescent="0.35">
      <c r="A107" s="282"/>
    </row>
    <row r="108" spans="1:1" ht="14.25" customHeight="1" x14ac:dyDescent="0.35">
      <c r="A108" s="282"/>
    </row>
    <row r="109" spans="1:1" ht="14.25" customHeight="1" x14ac:dyDescent="0.35">
      <c r="A109" s="282"/>
    </row>
    <row r="110" spans="1:1" ht="14.25" customHeight="1" x14ac:dyDescent="0.35">
      <c r="A110" s="282"/>
    </row>
    <row r="111" spans="1:1" ht="14.25" customHeight="1" x14ac:dyDescent="0.35">
      <c r="A111" s="282"/>
    </row>
    <row r="112" spans="1:1" ht="14.25" customHeight="1" x14ac:dyDescent="0.35">
      <c r="A112" s="282"/>
    </row>
    <row r="113" spans="1:1" ht="14.25" customHeight="1" x14ac:dyDescent="0.35">
      <c r="A113" s="282"/>
    </row>
    <row r="114" spans="1:1" ht="14.25" customHeight="1" x14ac:dyDescent="0.35">
      <c r="A114" s="282"/>
    </row>
    <row r="115" spans="1:1" ht="14.25" customHeight="1" x14ac:dyDescent="0.35">
      <c r="A115" s="282"/>
    </row>
    <row r="116" spans="1:1" ht="14.25" customHeight="1" x14ac:dyDescent="0.35">
      <c r="A116" s="282"/>
    </row>
    <row r="117" spans="1:1" ht="14.25" customHeight="1" x14ac:dyDescent="0.35">
      <c r="A117" s="282"/>
    </row>
    <row r="118" spans="1:1" ht="14.25" customHeight="1" x14ac:dyDescent="0.35">
      <c r="A118" s="282"/>
    </row>
    <row r="119" spans="1:1" ht="14.25" customHeight="1" x14ac:dyDescent="0.35">
      <c r="A119" s="282"/>
    </row>
    <row r="120" spans="1:1" ht="14.25" customHeight="1" x14ac:dyDescent="0.35">
      <c r="A120" s="282"/>
    </row>
    <row r="121" spans="1:1" ht="14.25" customHeight="1" x14ac:dyDescent="0.35">
      <c r="A121" s="282"/>
    </row>
    <row r="122" spans="1:1" ht="14.25" customHeight="1" x14ac:dyDescent="0.35">
      <c r="A122" s="282"/>
    </row>
    <row r="123" spans="1:1" ht="14.25" customHeight="1" x14ac:dyDescent="0.35">
      <c r="A123" s="282"/>
    </row>
    <row r="124" spans="1:1" ht="14.25" customHeight="1" x14ac:dyDescent="0.35">
      <c r="A124" s="282"/>
    </row>
    <row r="125" spans="1:1" ht="14.25" customHeight="1" x14ac:dyDescent="0.35">
      <c r="A125" s="282"/>
    </row>
    <row r="126" spans="1:1" ht="14.25" customHeight="1" x14ac:dyDescent="0.35">
      <c r="A126" s="282"/>
    </row>
    <row r="127" spans="1:1" ht="14.25" customHeight="1" x14ac:dyDescent="0.35">
      <c r="A127" s="282"/>
    </row>
    <row r="128" spans="1:1" ht="14.25" customHeight="1" x14ac:dyDescent="0.35">
      <c r="A128" s="282"/>
    </row>
    <row r="129" spans="1:1" ht="14.25" customHeight="1" x14ac:dyDescent="0.35">
      <c r="A129" s="282"/>
    </row>
    <row r="130" spans="1:1" ht="14.25" customHeight="1" x14ac:dyDescent="0.35">
      <c r="A130" s="282"/>
    </row>
    <row r="131" spans="1:1" ht="14.25" customHeight="1" x14ac:dyDescent="0.35">
      <c r="A131" s="282"/>
    </row>
    <row r="132" spans="1:1" ht="14.25" customHeight="1" x14ac:dyDescent="0.35">
      <c r="A132" s="282"/>
    </row>
    <row r="133" spans="1:1" ht="14.25" customHeight="1" x14ac:dyDescent="0.35">
      <c r="A133" s="282"/>
    </row>
    <row r="134" spans="1:1" ht="14.25" customHeight="1" x14ac:dyDescent="0.35">
      <c r="A134" s="282"/>
    </row>
    <row r="135" spans="1:1" ht="14.25" customHeight="1" x14ac:dyDescent="0.35">
      <c r="A135" s="282"/>
    </row>
    <row r="136" spans="1:1" ht="14.25" customHeight="1" x14ac:dyDescent="0.35">
      <c r="A136" s="282"/>
    </row>
    <row r="137" spans="1:1" ht="14.25" customHeight="1" x14ac:dyDescent="0.35">
      <c r="A137" s="282"/>
    </row>
    <row r="138" spans="1:1" ht="14.25" customHeight="1" x14ac:dyDescent="0.35">
      <c r="A138" s="282"/>
    </row>
    <row r="139" spans="1:1" ht="14.25" customHeight="1" x14ac:dyDescent="0.35">
      <c r="A139" s="282"/>
    </row>
    <row r="140" spans="1:1" ht="14.25" customHeight="1" x14ac:dyDescent="0.35">
      <c r="A140" s="282"/>
    </row>
    <row r="141" spans="1:1" ht="14.25" customHeight="1" x14ac:dyDescent="0.35">
      <c r="A141" s="282"/>
    </row>
    <row r="142" spans="1:1" ht="14.25" customHeight="1" x14ac:dyDescent="0.35">
      <c r="A142" s="282"/>
    </row>
    <row r="143" spans="1:1" ht="14.25" customHeight="1" x14ac:dyDescent="0.35">
      <c r="A143" s="282"/>
    </row>
    <row r="144" spans="1:1" ht="14.25" customHeight="1" x14ac:dyDescent="0.35">
      <c r="A144" s="282"/>
    </row>
    <row r="145" spans="1:1" ht="14.25" customHeight="1" x14ac:dyDescent="0.35">
      <c r="A145" s="282"/>
    </row>
    <row r="146" spans="1:1" ht="14.25" customHeight="1" x14ac:dyDescent="0.35">
      <c r="A146" s="282"/>
    </row>
    <row r="147" spans="1:1" ht="14.25" customHeight="1" x14ac:dyDescent="0.35">
      <c r="A147" s="282"/>
    </row>
    <row r="148" spans="1:1" ht="14.25" customHeight="1" x14ac:dyDescent="0.35">
      <c r="A148" s="282"/>
    </row>
    <row r="149" spans="1:1" ht="14.25" customHeight="1" x14ac:dyDescent="0.35">
      <c r="A149" s="282"/>
    </row>
    <row r="150" spans="1:1" ht="14.25" customHeight="1" x14ac:dyDescent="0.35">
      <c r="A150" s="282"/>
    </row>
    <row r="151" spans="1:1" ht="14.25" customHeight="1" x14ac:dyDescent="0.35">
      <c r="A151" s="282"/>
    </row>
    <row r="152" spans="1:1" ht="14.25" customHeight="1" x14ac:dyDescent="0.35">
      <c r="A152" s="282"/>
    </row>
    <row r="153" spans="1:1" ht="14.25" customHeight="1" x14ac:dyDescent="0.35">
      <c r="A153" s="282"/>
    </row>
    <row r="154" spans="1:1" ht="14.25" customHeight="1" x14ac:dyDescent="0.35">
      <c r="A154" s="282"/>
    </row>
    <row r="155" spans="1:1" ht="14.25" customHeight="1" x14ac:dyDescent="0.35">
      <c r="A155" s="282"/>
    </row>
    <row r="156" spans="1:1" ht="14.25" customHeight="1" x14ac:dyDescent="0.35">
      <c r="A156" s="282"/>
    </row>
    <row r="157" spans="1:1" ht="14.25" customHeight="1" x14ac:dyDescent="0.35">
      <c r="A157" s="282"/>
    </row>
    <row r="158" spans="1:1" ht="14.25" customHeight="1" x14ac:dyDescent="0.35">
      <c r="A158" s="282"/>
    </row>
    <row r="159" spans="1:1" ht="14.25" customHeight="1" x14ac:dyDescent="0.35">
      <c r="A159" s="282"/>
    </row>
    <row r="160" spans="1:1" ht="14.25" customHeight="1" x14ac:dyDescent="0.35">
      <c r="A160" s="282"/>
    </row>
    <row r="161" spans="1:1" ht="14.25" customHeight="1" x14ac:dyDescent="0.35">
      <c r="A161" s="282"/>
    </row>
    <row r="162" spans="1:1" ht="14.25" customHeight="1" x14ac:dyDescent="0.35">
      <c r="A162" s="282"/>
    </row>
    <row r="163" spans="1:1" ht="14.25" customHeight="1" x14ac:dyDescent="0.35">
      <c r="A163" s="282"/>
    </row>
    <row r="164" spans="1:1" ht="14.25" customHeight="1" x14ac:dyDescent="0.35">
      <c r="A164" s="282"/>
    </row>
    <row r="165" spans="1:1" ht="14.25" customHeight="1" x14ac:dyDescent="0.35">
      <c r="A165" s="282"/>
    </row>
    <row r="166" spans="1:1" ht="14.25" customHeight="1" x14ac:dyDescent="0.35">
      <c r="A166" s="282"/>
    </row>
    <row r="167" spans="1:1" ht="14.25" customHeight="1" x14ac:dyDescent="0.35">
      <c r="A167" s="282"/>
    </row>
    <row r="168" spans="1:1" ht="14.25" customHeight="1" x14ac:dyDescent="0.35">
      <c r="A168" s="282"/>
    </row>
    <row r="169" spans="1:1" ht="14.25" customHeight="1" x14ac:dyDescent="0.35">
      <c r="A169" s="282"/>
    </row>
    <row r="170" spans="1:1" ht="14.25" customHeight="1" x14ac:dyDescent="0.35">
      <c r="A170" s="282"/>
    </row>
    <row r="171" spans="1:1" ht="14.25" customHeight="1" x14ac:dyDescent="0.35">
      <c r="A171" s="282"/>
    </row>
    <row r="172" spans="1:1" ht="14.25" customHeight="1" x14ac:dyDescent="0.35">
      <c r="A172" s="282"/>
    </row>
    <row r="173" spans="1:1" ht="14.25" customHeight="1" x14ac:dyDescent="0.35">
      <c r="A173" s="282"/>
    </row>
    <row r="174" spans="1:1" ht="14.25" customHeight="1" x14ac:dyDescent="0.35">
      <c r="A174" s="282"/>
    </row>
    <row r="175" spans="1:1" ht="14.25" customHeight="1" x14ac:dyDescent="0.35">
      <c r="A175" s="282"/>
    </row>
    <row r="176" spans="1:1" ht="14.25" customHeight="1" x14ac:dyDescent="0.35">
      <c r="A176" s="282"/>
    </row>
    <row r="177" spans="1:1" ht="14.25" customHeight="1" x14ac:dyDescent="0.35">
      <c r="A177" s="282"/>
    </row>
    <row r="178" spans="1:1" ht="14.25" customHeight="1" x14ac:dyDescent="0.35">
      <c r="A178" s="282"/>
    </row>
    <row r="179" spans="1:1" ht="14.25" customHeight="1" x14ac:dyDescent="0.35">
      <c r="A179" s="282"/>
    </row>
    <row r="180" spans="1:1" ht="14.25" customHeight="1" x14ac:dyDescent="0.35">
      <c r="A180" s="282"/>
    </row>
    <row r="181" spans="1:1" ht="14.25" customHeight="1" x14ac:dyDescent="0.35">
      <c r="A181" s="282"/>
    </row>
    <row r="182" spans="1:1" ht="14.25" customHeight="1" x14ac:dyDescent="0.35">
      <c r="A182" s="282"/>
    </row>
    <row r="183" spans="1:1" ht="14.25" customHeight="1" x14ac:dyDescent="0.35">
      <c r="A183" s="282"/>
    </row>
    <row r="184" spans="1:1" ht="14.25" customHeight="1" x14ac:dyDescent="0.35">
      <c r="A184" s="282"/>
    </row>
    <row r="185" spans="1:1" ht="14.25" customHeight="1" x14ac:dyDescent="0.35">
      <c r="A185" s="282"/>
    </row>
    <row r="186" spans="1:1" ht="14.25" customHeight="1" x14ac:dyDescent="0.35">
      <c r="A186" s="282"/>
    </row>
    <row r="187" spans="1:1" ht="14.25" customHeight="1" x14ac:dyDescent="0.35">
      <c r="A187" s="282"/>
    </row>
    <row r="188" spans="1:1" ht="14.25" customHeight="1" x14ac:dyDescent="0.35">
      <c r="A188" s="282"/>
    </row>
    <row r="189" spans="1:1" ht="14.25" customHeight="1" x14ac:dyDescent="0.35">
      <c r="A189" s="282"/>
    </row>
    <row r="190" spans="1:1" ht="14.25" customHeight="1" x14ac:dyDescent="0.35">
      <c r="A190" s="282"/>
    </row>
    <row r="191" spans="1:1" ht="14.25" customHeight="1" x14ac:dyDescent="0.35">
      <c r="A191" s="282"/>
    </row>
    <row r="192" spans="1:1" ht="14.25" customHeight="1" x14ac:dyDescent="0.35">
      <c r="A192" s="282"/>
    </row>
    <row r="193" spans="1:1" ht="14.25" customHeight="1" x14ac:dyDescent="0.35">
      <c r="A193" s="282"/>
    </row>
    <row r="194" spans="1:1" ht="14.25" customHeight="1" x14ac:dyDescent="0.35">
      <c r="A194" s="282"/>
    </row>
    <row r="195" spans="1:1" ht="14.25" customHeight="1" x14ac:dyDescent="0.35">
      <c r="A195" s="282"/>
    </row>
    <row r="196" spans="1:1" ht="14.25" customHeight="1" x14ac:dyDescent="0.35">
      <c r="A196" s="282"/>
    </row>
    <row r="197" spans="1:1" ht="14.25" customHeight="1" x14ac:dyDescent="0.35">
      <c r="A197" s="282"/>
    </row>
    <row r="198" spans="1:1" ht="14.25" customHeight="1" x14ac:dyDescent="0.35">
      <c r="A198" s="282"/>
    </row>
    <row r="199" spans="1:1" ht="14.25" customHeight="1" x14ac:dyDescent="0.35">
      <c r="A199" s="282"/>
    </row>
    <row r="200" spans="1:1" ht="14.25" customHeight="1" x14ac:dyDescent="0.35">
      <c r="A200" s="282"/>
    </row>
    <row r="201" spans="1:1" ht="14.25" customHeight="1" x14ac:dyDescent="0.35">
      <c r="A201" s="282"/>
    </row>
    <row r="202" spans="1:1" ht="14.25" customHeight="1" x14ac:dyDescent="0.35">
      <c r="A202" s="282"/>
    </row>
    <row r="203" spans="1:1" ht="14.25" customHeight="1" x14ac:dyDescent="0.35">
      <c r="A203" s="282"/>
    </row>
    <row r="204" spans="1:1" ht="14.25" customHeight="1" x14ac:dyDescent="0.35">
      <c r="A204" s="282"/>
    </row>
    <row r="205" spans="1:1" ht="14.25" customHeight="1" x14ac:dyDescent="0.35">
      <c r="A205" s="282"/>
    </row>
    <row r="206" spans="1:1" ht="14.25" customHeight="1" x14ac:dyDescent="0.35">
      <c r="A206" s="282"/>
    </row>
    <row r="207" spans="1:1" ht="14.25" customHeight="1" x14ac:dyDescent="0.35">
      <c r="A207" s="282"/>
    </row>
    <row r="208" spans="1:1" ht="14.25" customHeight="1" x14ac:dyDescent="0.35">
      <c r="A208" s="282"/>
    </row>
    <row r="209" spans="1:1" ht="14.25" customHeight="1" x14ac:dyDescent="0.35">
      <c r="A209" s="282"/>
    </row>
    <row r="210" spans="1:1" ht="14.25" customHeight="1" x14ac:dyDescent="0.35">
      <c r="A210" s="282"/>
    </row>
    <row r="211" spans="1:1" ht="14.25" customHeight="1" x14ac:dyDescent="0.35">
      <c r="A211" s="282"/>
    </row>
    <row r="212" spans="1:1" ht="14.25" customHeight="1" x14ac:dyDescent="0.35">
      <c r="A212" s="282"/>
    </row>
    <row r="213" spans="1:1" ht="14.25" customHeight="1" x14ac:dyDescent="0.35">
      <c r="A213" s="282"/>
    </row>
    <row r="214" spans="1:1" ht="14.25" customHeight="1" x14ac:dyDescent="0.35">
      <c r="A214" s="282"/>
    </row>
    <row r="215" spans="1:1" ht="14.25" customHeight="1" x14ac:dyDescent="0.35">
      <c r="A215" s="282"/>
    </row>
    <row r="216" spans="1:1" ht="14.25" customHeight="1" x14ac:dyDescent="0.35">
      <c r="A216" s="282"/>
    </row>
    <row r="217" spans="1:1" ht="14.25" customHeight="1" x14ac:dyDescent="0.35">
      <c r="A217" s="282"/>
    </row>
    <row r="218" spans="1:1" ht="14.25" customHeight="1" x14ac:dyDescent="0.35">
      <c r="A218" s="282"/>
    </row>
    <row r="219" spans="1:1" ht="14.25" customHeight="1" x14ac:dyDescent="0.35">
      <c r="A219" s="282"/>
    </row>
    <row r="220" spans="1:1" ht="14.25" customHeight="1" x14ac:dyDescent="0.35">
      <c r="A220" s="282"/>
    </row>
    <row r="221" spans="1:1" ht="14.25" customHeight="1" x14ac:dyDescent="0.35">
      <c r="A221" s="282"/>
    </row>
    <row r="222" spans="1:1" ht="14.25" customHeight="1" x14ac:dyDescent="0.35">
      <c r="A222" s="282"/>
    </row>
    <row r="223" spans="1:1" ht="14.25" customHeight="1" x14ac:dyDescent="0.35">
      <c r="A223" s="282"/>
    </row>
    <row r="224" spans="1:1" ht="14.25" customHeight="1" x14ac:dyDescent="0.35">
      <c r="A224" s="282"/>
    </row>
    <row r="225" spans="1:1" ht="14.25" customHeight="1" x14ac:dyDescent="0.35">
      <c r="A225" s="282"/>
    </row>
    <row r="226" spans="1:1" ht="14.25" customHeight="1" x14ac:dyDescent="0.35">
      <c r="A226" s="282"/>
    </row>
    <row r="227" spans="1:1" ht="14.25" customHeight="1" x14ac:dyDescent="0.35">
      <c r="A227" s="282"/>
    </row>
    <row r="228" spans="1:1" ht="14.25" customHeight="1" x14ac:dyDescent="0.35">
      <c r="A228" s="282"/>
    </row>
    <row r="229" spans="1:1" ht="14.25" customHeight="1" x14ac:dyDescent="0.35">
      <c r="A229" s="282"/>
    </row>
    <row r="230" spans="1:1" ht="14.25" customHeight="1" x14ac:dyDescent="0.35">
      <c r="A230" s="282"/>
    </row>
    <row r="231" spans="1:1" ht="14.25" customHeight="1" x14ac:dyDescent="0.35">
      <c r="A231" s="282"/>
    </row>
    <row r="232" spans="1:1" ht="14.25" customHeight="1" x14ac:dyDescent="0.35">
      <c r="A232" s="282"/>
    </row>
    <row r="233" spans="1:1" ht="14.25" customHeight="1" x14ac:dyDescent="0.35">
      <c r="A233" s="282"/>
    </row>
    <row r="234" spans="1:1" ht="14.25" customHeight="1" x14ac:dyDescent="0.35">
      <c r="A234" s="282"/>
    </row>
    <row r="235" spans="1:1" ht="14.25" customHeight="1" x14ac:dyDescent="0.35">
      <c r="A235" s="282"/>
    </row>
    <row r="236" spans="1:1" ht="14.25" customHeight="1" x14ac:dyDescent="0.35">
      <c r="A236" s="282"/>
    </row>
    <row r="237" spans="1:1" ht="14.25" customHeight="1" x14ac:dyDescent="0.35">
      <c r="A237" s="282"/>
    </row>
    <row r="238" spans="1:1" ht="14.25" customHeight="1" x14ac:dyDescent="0.35">
      <c r="A238" s="282"/>
    </row>
    <row r="239" spans="1:1" ht="14.25" customHeight="1" x14ac:dyDescent="0.35">
      <c r="A239" s="282"/>
    </row>
    <row r="240" spans="1:1" ht="14.25" customHeight="1" x14ac:dyDescent="0.35">
      <c r="A240" s="282"/>
    </row>
    <row r="241" spans="1:1" ht="14.25" customHeight="1" x14ac:dyDescent="0.35">
      <c r="A241" s="282"/>
    </row>
    <row r="242" spans="1:1" ht="14.25" customHeight="1" x14ac:dyDescent="0.35">
      <c r="A242" s="282"/>
    </row>
    <row r="243" spans="1:1" ht="14.25" customHeight="1" x14ac:dyDescent="0.35">
      <c r="A243" s="282"/>
    </row>
    <row r="244" spans="1:1" ht="14.25" customHeight="1" x14ac:dyDescent="0.35">
      <c r="A244" s="282"/>
    </row>
    <row r="245" spans="1:1" ht="14.25" customHeight="1" x14ac:dyDescent="0.35">
      <c r="A245" s="282"/>
    </row>
    <row r="246" spans="1:1" ht="14.25" customHeight="1" x14ac:dyDescent="0.35">
      <c r="A246" s="282"/>
    </row>
    <row r="247" spans="1:1" ht="14.25" customHeight="1" x14ac:dyDescent="0.35">
      <c r="A247" s="282"/>
    </row>
    <row r="248" spans="1:1" ht="14.25" customHeight="1" x14ac:dyDescent="0.35">
      <c r="A248" s="282"/>
    </row>
    <row r="249" spans="1:1" ht="14.25" customHeight="1" x14ac:dyDescent="0.35">
      <c r="A249" s="282"/>
    </row>
    <row r="250" spans="1:1" ht="14.25" customHeight="1" x14ac:dyDescent="0.35">
      <c r="A250" s="282"/>
    </row>
    <row r="251" spans="1:1" ht="14.25" customHeight="1" x14ac:dyDescent="0.35">
      <c r="A251" s="282"/>
    </row>
    <row r="252" spans="1:1" ht="14.25" customHeight="1" x14ac:dyDescent="0.35">
      <c r="A252" s="282"/>
    </row>
    <row r="253" spans="1:1" ht="14.25" customHeight="1" x14ac:dyDescent="0.35">
      <c r="A253" s="282"/>
    </row>
    <row r="254" spans="1:1" ht="14.25" customHeight="1" x14ac:dyDescent="0.35">
      <c r="A254" s="282"/>
    </row>
    <row r="255" spans="1:1" ht="14.25" customHeight="1" x14ac:dyDescent="0.35">
      <c r="A255" s="282"/>
    </row>
    <row r="256" spans="1:1" ht="14.25" customHeight="1" x14ac:dyDescent="0.35">
      <c r="A256" s="282"/>
    </row>
    <row r="257" spans="1:1" ht="14.25" customHeight="1" x14ac:dyDescent="0.35">
      <c r="A257" s="282"/>
    </row>
    <row r="258" spans="1:1" ht="14.25" customHeight="1" x14ac:dyDescent="0.35">
      <c r="A258" s="282"/>
    </row>
    <row r="259" spans="1:1" ht="14.25" customHeight="1" x14ac:dyDescent="0.35">
      <c r="A259" s="282"/>
    </row>
    <row r="260" spans="1:1" ht="14.25" customHeight="1" x14ac:dyDescent="0.35">
      <c r="A260" s="282"/>
    </row>
    <row r="261" spans="1:1" ht="14.25" customHeight="1" x14ac:dyDescent="0.35">
      <c r="A261" s="282"/>
    </row>
    <row r="262" spans="1:1" ht="14.25" customHeight="1" x14ac:dyDescent="0.35">
      <c r="A262" s="282"/>
    </row>
    <row r="263" spans="1:1" ht="14.25" customHeight="1" x14ac:dyDescent="0.35">
      <c r="A263" s="282"/>
    </row>
    <row r="264" spans="1:1" ht="14.25" customHeight="1" x14ac:dyDescent="0.35">
      <c r="A264" s="282"/>
    </row>
    <row r="265" spans="1:1" ht="14.25" customHeight="1" x14ac:dyDescent="0.35">
      <c r="A265" s="282"/>
    </row>
    <row r="266" spans="1:1" ht="14.25" customHeight="1" x14ac:dyDescent="0.35">
      <c r="A266" s="282"/>
    </row>
    <row r="267" spans="1:1" ht="14.25" customHeight="1" x14ac:dyDescent="0.35">
      <c r="A267" s="282"/>
    </row>
    <row r="268" spans="1:1" ht="14.25" customHeight="1" x14ac:dyDescent="0.35">
      <c r="A268" s="282"/>
    </row>
    <row r="269" spans="1:1" ht="14.25" customHeight="1" x14ac:dyDescent="0.35">
      <c r="A269" s="282"/>
    </row>
    <row r="270" spans="1:1" ht="14.25" customHeight="1" x14ac:dyDescent="0.35">
      <c r="A270" s="282"/>
    </row>
    <row r="271" spans="1:1" ht="14.25" customHeight="1" x14ac:dyDescent="0.35">
      <c r="A271" s="282"/>
    </row>
    <row r="272" spans="1:1" ht="14.25" customHeight="1" x14ac:dyDescent="0.35">
      <c r="A272" s="282"/>
    </row>
    <row r="273" spans="1:1" ht="14.25" customHeight="1" x14ac:dyDescent="0.35">
      <c r="A273" s="282"/>
    </row>
    <row r="274" spans="1:1" ht="14.25" customHeight="1" x14ac:dyDescent="0.35">
      <c r="A274" s="282"/>
    </row>
    <row r="275" spans="1:1" ht="14.25" customHeight="1" x14ac:dyDescent="0.35">
      <c r="A275" s="282"/>
    </row>
    <row r="276" spans="1:1" ht="14.25" customHeight="1" x14ac:dyDescent="0.35">
      <c r="A276" s="282"/>
    </row>
    <row r="277" spans="1:1" ht="14.25" customHeight="1" x14ac:dyDescent="0.35">
      <c r="A277" s="282"/>
    </row>
    <row r="278" spans="1:1" ht="14.25" customHeight="1" x14ac:dyDescent="0.35">
      <c r="A278" s="282"/>
    </row>
    <row r="279" spans="1:1" ht="14.25" customHeight="1" x14ac:dyDescent="0.35">
      <c r="A279" s="282"/>
    </row>
    <row r="280" spans="1:1" ht="14.25" customHeight="1" x14ac:dyDescent="0.35">
      <c r="A280" s="282"/>
    </row>
    <row r="281" spans="1:1" ht="14.25" customHeight="1" x14ac:dyDescent="0.35">
      <c r="A281" s="282"/>
    </row>
    <row r="282" spans="1:1" ht="14.25" customHeight="1" x14ac:dyDescent="0.35">
      <c r="A282" s="282"/>
    </row>
    <row r="283" spans="1:1" ht="14.25" customHeight="1" x14ac:dyDescent="0.35">
      <c r="A283" s="282"/>
    </row>
    <row r="284" spans="1:1" ht="14.25" customHeight="1" x14ac:dyDescent="0.35">
      <c r="A284" s="282"/>
    </row>
    <row r="285" spans="1:1" ht="14.25" customHeight="1" x14ac:dyDescent="0.35">
      <c r="A285" s="282"/>
    </row>
    <row r="286" spans="1:1" ht="14.25" customHeight="1" x14ac:dyDescent="0.35">
      <c r="A286" s="282"/>
    </row>
    <row r="287" spans="1:1" ht="14.25" customHeight="1" x14ac:dyDescent="0.35">
      <c r="A287" s="282"/>
    </row>
    <row r="288" spans="1:1" ht="14.25" customHeight="1" x14ac:dyDescent="0.35">
      <c r="A288" s="282"/>
    </row>
    <row r="289" spans="1:1" ht="14.25" customHeight="1" x14ac:dyDescent="0.35">
      <c r="A289" s="282"/>
    </row>
    <row r="290" spans="1:1" ht="14.25" customHeight="1" x14ac:dyDescent="0.35">
      <c r="A290" s="282"/>
    </row>
    <row r="291" spans="1:1" ht="14.25" customHeight="1" x14ac:dyDescent="0.35">
      <c r="A291" s="282"/>
    </row>
    <row r="292" spans="1:1" ht="14.25" customHeight="1" x14ac:dyDescent="0.35">
      <c r="A292" s="282"/>
    </row>
    <row r="293" spans="1:1" ht="14.25" customHeight="1" x14ac:dyDescent="0.35">
      <c r="A293" s="282"/>
    </row>
    <row r="294" spans="1:1" ht="14.25" customHeight="1" x14ac:dyDescent="0.35">
      <c r="A294" s="282"/>
    </row>
    <row r="295" spans="1:1" ht="14.25" customHeight="1" x14ac:dyDescent="0.35">
      <c r="A295" s="282"/>
    </row>
    <row r="296" spans="1:1" ht="14.25" customHeight="1" x14ac:dyDescent="0.35">
      <c r="A296" s="282"/>
    </row>
    <row r="297" spans="1:1" ht="14.25" customHeight="1" x14ac:dyDescent="0.35">
      <c r="A297" s="282"/>
    </row>
    <row r="298" spans="1:1" ht="14.25" customHeight="1" x14ac:dyDescent="0.35">
      <c r="A298" s="282"/>
    </row>
    <row r="299" spans="1:1" ht="14.25" customHeight="1" x14ac:dyDescent="0.35">
      <c r="A299" s="282"/>
    </row>
    <row r="300" spans="1:1" ht="14.25" customHeight="1" x14ac:dyDescent="0.35">
      <c r="A300" s="282"/>
    </row>
    <row r="301" spans="1:1" ht="14.25" customHeight="1" x14ac:dyDescent="0.35">
      <c r="A301" s="282"/>
    </row>
    <row r="302" spans="1:1" ht="14.25" customHeight="1" x14ac:dyDescent="0.35">
      <c r="A302" s="282"/>
    </row>
    <row r="303" spans="1:1" ht="14.25" customHeight="1" x14ac:dyDescent="0.35">
      <c r="A303" s="282"/>
    </row>
    <row r="304" spans="1:1" ht="14.25" customHeight="1" x14ac:dyDescent="0.35">
      <c r="A304" s="282"/>
    </row>
    <row r="305" spans="1:1" ht="14.25" customHeight="1" x14ac:dyDescent="0.35">
      <c r="A305" s="282"/>
    </row>
    <row r="306" spans="1:1" ht="14.25" customHeight="1" x14ac:dyDescent="0.35">
      <c r="A306" s="282"/>
    </row>
    <row r="307" spans="1:1" ht="14.25" customHeight="1" x14ac:dyDescent="0.35">
      <c r="A307" s="282"/>
    </row>
    <row r="308" spans="1:1" ht="14.25" customHeight="1" x14ac:dyDescent="0.35">
      <c r="A308" s="282"/>
    </row>
    <row r="309" spans="1:1" ht="14.25" customHeight="1" x14ac:dyDescent="0.35">
      <c r="A309" s="282"/>
    </row>
    <row r="310" spans="1:1" ht="14.25" customHeight="1" x14ac:dyDescent="0.35">
      <c r="A310" s="282"/>
    </row>
    <row r="311" spans="1:1" ht="14.25" customHeight="1" x14ac:dyDescent="0.35">
      <c r="A311" s="282"/>
    </row>
    <row r="312" spans="1:1" ht="14.25" customHeight="1" x14ac:dyDescent="0.35">
      <c r="A312" s="282"/>
    </row>
    <row r="313" spans="1:1" ht="14.25" customHeight="1" x14ac:dyDescent="0.35">
      <c r="A313" s="282"/>
    </row>
    <row r="314" spans="1:1" ht="14.25" customHeight="1" x14ac:dyDescent="0.35">
      <c r="A314" s="282"/>
    </row>
    <row r="315" spans="1:1" ht="14.25" customHeight="1" x14ac:dyDescent="0.35">
      <c r="A315" s="282"/>
    </row>
    <row r="316" spans="1:1" ht="14.25" customHeight="1" x14ac:dyDescent="0.35">
      <c r="A316" s="282"/>
    </row>
    <row r="317" spans="1:1" ht="14.25" customHeight="1" x14ac:dyDescent="0.35">
      <c r="A317" s="282"/>
    </row>
    <row r="318" spans="1:1" ht="14.25" customHeight="1" x14ac:dyDescent="0.35">
      <c r="A318" s="282"/>
    </row>
    <row r="319" spans="1:1" ht="14.25" customHeight="1" x14ac:dyDescent="0.35">
      <c r="A319" s="282"/>
    </row>
    <row r="320" spans="1:1" ht="14.25" customHeight="1" x14ac:dyDescent="0.35">
      <c r="A320" s="282"/>
    </row>
    <row r="321" spans="1:1" ht="14.25" customHeight="1" x14ac:dyDescent="0.35">
      <c r="A321" s="282"/>
    </row>
    <row r="322" spans="1:1" ht="14.25" customHeight="1" x14ac:dyDescent="0.35">
      <c r="A322" s="282"/>
    </row>
    <row r="323" spans="1:1" ht="14.25" customHeight="1" x14ac:dyDescent="0.35">
      <c r="A323" s="282"/>
    </row>
    <row r="324" spans="1:1" ht="14.25" customHeight="1" x14ac:dyDescent="0.35">
      <c r="A324" s="282"/>
    </row>
    <row r="325" spans="1:1" ht="14.25" customHeight="1" x14ac:dyDescent="0.35">
      <c r="A325" s="282"/>
    </row>
    <row r="326" spans="1:1" ht="14.25" customHeight="1" x14ac:dyDescent="0.35">
      <c r="A326" s="282"/>
    </row>
    <row r="327" spans="1:1" ht="14.25" customHeight="1" x14ac:dyDescent="0.35">
      <c r="A327" s="282"/>
    </row>
    <row r="328" spans="1:1" ht="14.25" customHeight="1" x14ac:dyDescent="0.35">
      <c r="A328" s="282"/>
    </row>
    <row r="329" spans="1:1" ht="14.25" customHeight="1" x14ac:dyDescent="0.35">
      <c r="A329" s="282"/>
    </row>
    <row r="330" spans="1:1" ht="14.25" customHeight="1" x14ac:dyDescent="0.35">
      <c r="A330" s="282"/>
    </row>
    <row r="331" spans="1:1" ht="14.25" customHeight="1" x14ac:dyDescent="0.35">
      <c r="A331" s="282"/>
    </row>
    <row r="332" spans="1:1" ht="14.25" customHeight="1" x14ac:dyDescent="0.35">
      <c r="A332" s="282"/>
    </row>
    <row r="333" spans="1:1" ht="14.25" customHeight="1" x14ac:dyDescent="0.35">
      <c r="A333" s="282"/>
    </row>
    <row r="334" spans="1:1" ht="14.25" customHeight="1" x14ac:dyDescent="0.35">
      <c r="A334" s="282"/>
    </row>
    <row r="335" spans="1:1" ht="14.25" customHeight="1" x14ac:dyDescent="0.35">
      <c r="A335" s="282"/>
    </row>
    <row r="336" spans="1:1" ht="14.25" customHeight="1" x14ac:dyDescent="0.35">
      <c r="A336" s="282"/>
    </row>
    <row r="337" spans="1:1" ht="14.25" customHeight="1" x14ac:dyDescent="0.35">
      <c r="A337" s="282"/>
    </row>
    <row r="338" spans="1:1" ht="14.25" customHeight="1" x14ac:dyDescent="0.35">
      <c r="A338" s="282"/>
    </row>
    <row r="339" spans="1:1" ht="14.25" customHeight="1" x14ac:dyDescent="0.35">
      <c r="A339" s="282"/>
    </row>
    <row r="340" spans="1:1" ht="14.25" customHeight="1" x14ac:dyDescent="0.35">
      <c r="A340" s="282"/>
    </row>
    <row r="341" spans="1:1" ht="14.25" customHeight="1" x14ac:dyDescent="0.35">
      <c r="A341" s="282"/>
    </row>
    <row r="342" spans="1:1" ht="14.25" customHeight="1" x14ac:dyDescent="0.35">
      <c r="A342" s="282"/>
    </row>
    <row r="343" spans="1:1" ht="14.25" customHeight="1" x14ac:dyDescent="0.35">
      <c r="A343" s="282"/>
    </row>
    <row r="344" spans="1:1" ht="14.25" customHeight="1" x14ac:dyDescent="0.35">
      <c r="A344" s="282"/>
    </row>
    <row r="345" spans="1:1" ht="14.25" customHeight="1" x14ac:dyDescent="0.35">
      <c r="A345" s="282"/>
    </row>
    <row r="346" spans="1:1" ht="14.25" customHeight="1" x14ac:dyDescent="0.35">
      <c r="A346" s="282"/>
    </row>
    <row r="347" spans="1:1" ht="14.25" customHeight="1" x14ac:dyDescent="0.35">
      <c r="A347" s="282"/>
    </row>
    <row r="348" spans="1:1" ht="14.25" customHeight="1" x14ac:dyDescent="0.35">
      <c r="A348" s="282"/>
    </row>
    <row r="349" spans="1:1" ht="14.25" customHeight="1" x14ac:dyDescent="0.35">
      <c r="A349" s="282"/>
    </row>
    <row r="350" spans="1:1" ht="14.25" customHeight="1" x14ac:dyDescent="0.35">
      <c r="A350" s="282"/>
    </row>
    <row r="351" spans="1:1" ht="14.25" customHeight="1" x14ac:dyDescent="0.35">
      <c r="A351" s="282"/>
    </row>
    <row r="352" spans="1:1" ht="14.25" customHeight="1" x14ac:dyDescent="0.35">
      <c r="A352" s="282"/>
    </row>
    <row r="353" spans="1:1" ht="14.25" customHeight="1" x14ac:dyDescent="0.35">
      <c r="A353" s="282"/>
    </row>
    <row r="354" spans="1:1" ht="14.25" customHeight="1" x14ac:dyDescent="0.35">
      <c r="A354" s="282"/>
    </row>
    <row r="355" spans="1:1" ht="14.25" customHeight="1" x14ac:dyDescent="0.35">
      <c r="A355" s="282"/>
    </row>
    <row r="356" spans="1:1" ht="14.25" customHeight="1" x14ac:dyDescent="0.35">
      <c r="A356" s="282"/>
    </row>
    <row r="357" spans="1:1" ht="14.25" customHeight="1" x14ac:dyDescent="0.35">
      <c r="A357" s="282"/>
    </row>
    <row r="358" spans="1:1" ht="14.25" customHeight="1" x14ac:dyDescent="0.35">
      <c r="A358" s="282"/>
    </row>
    <row r="359" spans="1:1" ht="14.25" customHeight="1" x14ac:dyDescent="0.35">
      <c r="A359" s="282"/>
    </row>
    <row r="360" spans="1:1" ht="14.25" customHeight="1" x14ac:dyDescent="0.35">
      <c r="A360" s="282"/>
    </row>
    <row r="361" spans="1:1" ht="14.25" customHeight="1" x14ac:dyDescent="0.35">
      <c r="A361" s="282"/>
    </row>
    <row r="362" spans="1:1" ht="14.25" customHeight="1" x14ac:dyDescent="0.35">
      <c r="A362" s="282"/>
    </row>
    <row r="363" spans="1:1" ht="14.25" customHeight="1" x14ac:dyDescent="0.35">
      <c r="A363" s="282"/>
    </row>
    <row r="364" spans="1:1" ht="14.25" customHeight="1" x14ac:dyDescent="0.35">
      <c r="A364" s="282"/>
    </row>
    <row r="365" spans="1:1" ht="14.25" customHeight="1" x14ac:dyDescent="0.35">
      <c r="A365" s="282"/>
    </row>
    <row r="366" spans="1:1" ht="14.25" customHeight="1" x14ac:dyDescent="0.35">
      <c r="A366" s="282"/>
    </row>
    <row r="367" spans="1:1" ht="14.25" customHeight="1" x14ac:dyDescent="0.35">
      <c r="A367" s="282"/>
    </row>
    <row r="368" spans="1:1" ht="14.25" customHeight="1" x14ac:dyDescent="0.35">
      <c r="A368" s="282"/>
    </row>
    <row r="369" spans="1:1" ht="14.25" customHeight="1" x14ac:dyDescent="0.35">
      <c r="A369" s="282"/>
    </row>
    <row r="370" spans="1:1" ht="14.25" customHeight="1" x14ac:dyDescent="0.35">
      <c r="A370" s="282"/>
    </row>
    <row r="371" spans="1:1" ht="14.25" customHeight="1" x14ac:dyDescent="0.35">
      <c r="A371" s="282"/>
    </row>
    <row r="372" spans="1:1" ht="14.25" customHeight="1" x14ac:dyDescent="0.35">
      <c r="A372" s="282"/>
    </row>
    <row r="373" spans="1:1" ht="14.25" customHeight="1" x14ac:dyDescent="0.35">
      <c r="A373" s="282"/>
    </row>
    <row r="374" spans="1:1" ht="14.25" customHeight="1" x14ac:dyDescent="0.35">
      <c r="A374" s="282"/>
    </row>
    <row r="375" spans="1:1" ht="14.25" customHeight="1" x14ac:dyDescent="0.35">
      <c r="A375" s="282"/>
    </row>
    <row r="376" spans="1:1" ht="14.25" customHeight="1" x14ac:dyDescent="0.35">
      <c r="A376" s="282"/>
    </row>
    <row r="377" spans="1:1" ht="14.25" customHeight="1" x14ac:dyDescent="0.35">
      <c r="A377" s="282"/>
    </row>
    <row r="378" spans="1:1" ht="14.25" customHeight="1" x14ac:dyDescent="0.35">
      <c r="A378" s="282"/>
    </row>
    <row r="379" spans="1:1" ht="14.25" customHeight="1" x14ac:dyDescent="0.35">
      <c r="A379" s="282"/>
    </row>
    <row r="380" spans="1:1" ht="14.25" customHeight="1" x14ac:dyDescent="0.35">
      <c r="A380" s="282"/>
    </row>
    <row r="381" spans="1:1" ht="14.25" customHeight="1" x14ac:dyDescent="0.35">
      <c r="A381" s="282"/>
    </row>
    <row r="382" spans="1:1" ht="14.25" customHeight="1" x14ac:dyDescent="0.35">
      <c r="A382" s="282"/>
    </row>
    <row r="383" spans="1:1" ht="14.25" customHeight="1" x14ac:dyDescent="0.35">
      <c r="A383" s="282"/>
    </row>
    <row r="384" spans="1:1" ht="14.25" customHeight="1" x14ac:dyDescent="0.35">
      <c r="A384" s="282"/>
    </row>
    <row r="385" spans="1:1" ht="14.25" customHeight="1" x14ac:dyDescent="0.35">
      <c r="A385" s="282"/>
    </row>
    <row r="386" spans="1:1" ht="14.25" customHeight="1" x14ac:dyDescent="0.35">
      <c r="A386" s="282"/>
    </row>
    <row r="387" spans="1:1" ht="14.25" customHeight="1" x14ac:dyDescent="0.35">
      <c r="A387" s="282"/>
    </row>
    <row r="388" spans="1:1" ht="14.25" customHeight="1" x14ac:dyDescent="0.35">
      <c r="A388" s="282"/>
    </row>
    <row r="389" spans="1:1" ht="14.25" customHeight="1" x14ac:dyDescent="0.35">
      <c r="A389" s="282"/>
    </row>
    <row r="390" spans="1:1" ht="14.25" customHeight="1" x14ac:dyDescent="0.35">
      <c r="A390" s="282"/>
    </row>
    <row r="391" spans="1:1" ht="14.25" customHeight="1" x14ac:dyDescent="0.35">
      <c r="A391" s="282"/>
    </row>
    <row r="392" spans="1:1" ht="14.25" customHeight="1" x14ac:dyDescent="0.35">
      <c r="A392" s="282"/>
    </row>
    <row r="393" spans="1:1" ht="14.25" customHeight="1" x14ac:dyDescent="0.35">
      <c r="A393" s="282"/>
    </row>
    <row r="394" spans="1:1" ht="14.25" customHeight="1" x14ac:dyDescent="0.35">
      <c r="A394" s="282"/>
    </row>
    <row r="395" spans="1:1" ht="14.25" customHeight="1" x14ac:dyDescent="0.35">
      <c r="A395" s="282"/>
    </row>
    <row r="396" spans="1:1" ht="14.25" customHeight="1" x14ac:dyDescent="0.35">
      <c r="A396" s="282"/>
    </row>
    <row r="397" spans="1:1" ht="14.25" customHeight="1" x14ac:dyDescent="0.35">
      <c r="A397" s="282"/>
    </row>
    <row r="398" spans="1:1" ht="14.25" customHeight="1" x14ac:dyDescent="0.35">
      <c r="A398" s="282"/>
    </row>
    <row r="399" spans="1:1" ht="14.25" customHeight="1" x14ac:dyDescent="0.35">
      <c r="A399" s="282"/>
    </row>
    <row r="400" spans="1:1" ht="14.25" customHeight="1" x14ac:dyDescent="0.35">
      <c r="A400" s="282"/>
    </row>
    <row r="401" spans="1:1" ht="14.25" customHeight="1" x14ac:dyDescent="0.35">
      <c r="A401" s="282"/>
    </row>
    <row r="402" spans="1:1" ht="14.25" customHeight="1" x14ac:dyDescent="0.35">
      <c r="A402" s="282"/>
    </row>
    <row r="403" spans="1:1" ht="14.25" customHeight="1" x14ac:dyDescent="0.35">
      <c r="A403" s="282"/>
    </row>
    <row r="404" spans="1:1" ht="14.25" customHeight="1" x14ac:dyDescent="0.35">
      <c r="A404" s="282"/>
    </row>
    <row r="405" spans="1:1" ht="14.25" customHeight="1" x14ac:dyDescent="0.35">
      <c r="A405" s="282"/>
    </row>
    <row r="406" spans="1:1" ht="14.25" customHeight="1" x14ac:dyDescent="0.35">
      <c r="A406" s="282"/>
    </row>
    <row r="407" spans="1:1" ht="14.25" customHeight="1" x14ac:dyDescent="0.35">
      <c r="A407" s="282"/>
    </row>
    <row r="408" spans="1:1" ht="14.25" customHeight="1" x14ac:dyDescent="0.35">
      <c r="A408" s="282"/>
    </row>
    <row r="409" spans="1:1" ht="14.25" customHeight="1" x14ac:dyDescent="0.35">
      <c r="A409" s="282"/>
    </row>
    <row r="410" spans="1:1" ht="14.25" customHeight="1" x14ac:dyDescent="0.35">
      <c r="A410" s="282"/>
    </row>
    <row r="411" spans="1:1" ht="14.25" customHeight="1" x14ac:dyDescent="0.35">
      <c r="A411" s="282"/>
    </row>
    <row r="412" spans="1:1" ht="14.25" customHeight="1" x14ac:dyDescent="0.35">
      <c r="A412" s="282"/>
    </row>
    <row r="413" spans="1:1" ht="14.25" customHeight="1" x14ac:dyDescent="0.35">
      <c r="A413" s="282"/>
    </row>
    <row r="414" spans="1:1" ht="14.25" customHeight="1" x14ac:dyDescent="0.35">
      <c r="A414" s="282"/>
    </row>
    <row r="415" spans="1:1" ht="14.25" customHeight="1" x14ac:dyDescent="0.35">
      <c r="A415" s="282"/>
    </row>
    <row r="416" spans="1:1" ht="14.25" customHeight="1" x14ac:dyDescent="0.35">
      <c r="A416" s="282"/>
    </row>
    <row r="417" spans="1:1" ht="14.25" customHeight="1" x14ac:dyDescent="0.35">
      <c r="A417" s="282"/>
    </row>
    <row r="418" spans="1:1" ht="14.25" customHeight="1" x14ac:dyDescent="0.35">
      <c r="A418" s="282"/>
    </row>
    <row r="419" spans="1:1" ht="14.25" customHeight="1" x14ac:dyDescent="0.35">
      <c r="A419" s="282"/>
    </row>
    <row r="420" spans="1:1" ht="14.25" customHeight="1" x14ac:dyDescent="0.35">
      <c r="A420" s="282"/>
    </row>
    <row r="421" spans="1:1" ht="14.25" customHeight="1" x14ac:dyDescent="0.35">
      <c r="A421" s="282"/>
    </row>
    <row r="422" spans="1:1" ht="14.25" customHeight="1" x14ac:dyDescent="0.35">
      <c r="A422" s="282"/>
    </row>
    <row r="423" spans="1:1" ht="14.25" customHeight="1" x14ac:dyDescent="0.35">
      <c r="A423" s="282"/>
    </row>
    <row r="424" spans="1:1" ht="14.25" customHeight="1" x14ac:dyDescent="0.35">
      <c r="A424" s="282"/>
    </row>
    <row r="425" spans="1:1" ht="14.25" customHeight="1" x14ac:dyDescent="0.35">
      <c r="A425" s="282"/>
    </row>
    <row r="426" spans="1:1" ht="14.25" customHeight="1" x14ac:dyDescent="0.35">
      <c r="A426" s="282"/>
    </row>
    <row r="427" spans="1:1" ht="14.25" customHeight="1" x14ac:dyDescent="0.35">
      <c r="A427" s="282"/>
    </row>
    <row r="428" spans="1:1" ht="14.25" customHeight="1" x14ac:dyDescent="0.35">
      <c r="A428" s="282"/>
    </row>
    <row r="429" spans="1:1" ht="14.25" customHeight="1" x14ac:dyDescent="0.35">
      <c r="A429" s="282"/>
    </row>
    <row r="430" spans="1:1" ht="14.25" customHeight="1" x14ac:dyDescent="0.35">
      <c r="A430" s="282"/>
    </row>
    <row r="431" spans="1:1" ht="14.25" customHeight="1" x14ac:dyDescent="0.35">
      <c r="A431" s="282"/>
    </row>
    <row r="432" spans="1:1" ht="14.25" customHeight="1" x14ac:dyDescent="0.35">
      <c r="A432" s="282"/>
    </row>
    <row r="433" spans="1:1" ht="14.25" customHeight="1" x14ac:dyDescent="0.35">
      <c r="A433" s="282"/>
    </row>
    <row r="434" spans="1:1" ht="14.25" customHeight="1" x14ac:dyDescent="0.35">
      <c r="A434" s="282"/>
    </row>
    <row r="435" spans="1:1" ht="14.25" customHeight="1" x14ac:dyDescent="0.35">
      <c r="A435" s="282"/>
    </row>
    <row r="436" spans="1:1" ht="14.25" customHeight="1" x14ac:dyDescent="0.35">
      <c r="A436" s="282"/>
    </row>
    <row r="437" spans="1:1" ht="14.25" customHeight="1" x14ac:dyDescent="0.35">
      <c r="A437" s="282"/>
    </row>
    <row r="438" spans="1:1" ht="14.25" customHeight="1" x14ac:dyDescent="0.35">
      <c r="A438" s="282"/>
    </row>
    <row r="439" spans="1:1" ht="14.25" customHeight="1" x14ac:dyDescent="0.35">
      <c r="A439" s="282"/>
    </row>
    <row r="440" spans="1:1" ht="14.25" customHeight="1" x14ac:dyDescent="0.35">
      <c r="A440" s="282"/>
    </row>
    <row r="441" spans="1:1" ht="14.25" customHeight="1" x14ac:dyDescent="0.35">
      <c r="A441" s="282"/>
    </row>
    <row r="442" spans="1:1" ht="14.25" customHeight="1" x14ac:dyDescent="0.35">
      <c r="A442" s="282"/>
    </row>
    <row r="443" spans="1:1" ht="14.25" customHeight="1" x14ac:dyDescent="0.35">
      <c r="A443" s="282"/>
    </row>
    <row r="444" spans="1:1" ht="14.25" customHeight="1" x14ac:dyDescent="0.35">
      <c r="A444" s="282"/>
    </row>
    <row r="445" spans="1:1" ht="14.25" customHeight="1" x14ac:dyDescent="0.35">
      <c r="A445" s="282"/>
    </row>
    <row r="446" spans="1:1" ht="14.25" customHeight="1" x14ac:dyDescent="0.35">
      <c r="A446" s="282"/>
    </row>
    <row r="447" spans="1:1" ht="14.25" customHeight="1" x14ac:dyDescent="0.35">
      <c r="A447" s="282"/>
    </row>
    <row r="448" spans="1:1" ht="14.25" customHeight="1" x14ac:dyDescent="0.35">
      <c r="A448" s="282"/>
    </row>
    <row r="449" spans="1:1" ht="14.25" customHeight="1" x14ac:dyDescent="0.35">
      <c r="A449" s="282"/>
    </row>
    <row r="450" spans="1:1" ht="14.25" customHeight="1" x14ac:dyDescent="0.35">
      <c r="A450" s="282"/>
    </row>
    <row r="451" spans="1:1" ht="14.25" customHeight="1" x14ac:dyDescent="0.35">
      <c r="A451" s="282"/>
    </row>
    <row r="452" spans="1:1" ht="14.25" customHeight="1" x14ac:dyDescent="0.35">
      <c r="A452" s="282"/>
    </row>
    <row r="453" spans="1:1" ht="14.25" customHeight="1" x14ac:dyDescent="0.35">
      <c r="A453" s="282"/>
    </row>
    <row r="454" spans="1:1" ht="14.25" customHeight="1" x14ac:dyDescent="0.35">
      <c r="A454" s="282"/>
    </row>
    <row r="455" spans="1:1" ht="14.25" customHeight="1" x14ac:dyDescent="0.35">
      <c r="A455" s="282"/>
    </row>
    <row r="456" spans="1:1" ht="14.25" customHeight="1" x14ac:dyDescent="0.35">
      <c r="A456" s="282"/>
    </row>
    <row r="457" spans="1:1" ht="14.25" customHeight="1" x14ac:dyDescent="0.35">
      <c r="A457" s="282"/>
    </row>
    <row r="458" spans="1:1" ht="14.25" customHeight="1" x14ac:dyDescent="0.35">
      <c r="A458" s="282"/>
    </row>
    <row r="459" spans="1:1" ht="14.25" customHeight="1" x14ac:dyDescent="0.35">
      <c r="A459" s="282"/>
    </row>
    <row r="460" spans="1:1" ht="14.25" customHeight="1" x14ac:dyDescent="0.35">
      <c r="A460" s="282"/>
    </row>
    <row r="461" spans="1:1" ht="14.25" customHeight="1" x14ac:dyDescent="0.35">
      <c r="A461" s="282"/>
    </row>
    <row r="462" spans="1:1" ht="14.25" customHeight="1" x14ac:dyDescent="0.35">
      <c r="A462" s="282"/>
    </row>
    <row r="463" spans="1:1" ht="14.25" customHeight="1" x14ac:dyDescent="0.35">
      <c r="A463" s="282"/>
    </row>
    <row r="464" spans="1:1" ht="14.25" customHeight="1" x14ac:dyDescent="0.35">
      <c r="A464" s="282"/>
    </row>
    <row r="465" spans="1:1" ht="14.25" customHeight="1" x14ac:dyDescent="0.35">
      <c r="A465" s="282"/>
    </row>
    <row r="466" spans="1:1" ht="14.25" customHeight="1" x14ac:dyDescent="0.35">
      <c r="A466" s="282"/>
    </row>
    <row r="467" spans="1:1" ht="14.25" customHeight="1" x14ac:dyDescent="0.35">
      <c r="A467" s="282"/>
    </row>
    <row r="468" spans="1:1" ht="14.25" customHeight="1" x14ac:dyDescent="0.35">
      <c r="A468" s="282"/>
    </row>
    <row r="469" spans="1:1" ht="14.25" customHeight="1" x14ac:dyDescent="0.35">
      <c r="A469" s="282"/>
    </row>
    <row r="470" spans="1:1" ht="14.25" customHeight="1" x14ac:dyDescent="0.35">
      <c r="A470" s="282"/>
    </row>
    <row r="471" spans="1:1" ht="14.25" customHeight="1" x14ac:dyDescent="0.35">
      <c r="A471" s="282"/>
    </row>
    <row r="472" spans="1:1" ht="14.25" customHeight="1" x14ac:dyDescent="0.35">
      <c r="A472" s="282"/>
    </row>
    <row r="473" spans="1:1" ht="14.25" customHeight="1" x14ac:dyDescent="0.35">
      <c r="A473" s="282"/>
    </row>
    <row r="474" spans="1:1" ht="14.25" customHeight="1" x14ac:dyDescent="0.35">
      <c r="A474" s="282"/>
    </row>
    <row r="475" spans="1:1" ht="14.25" customHeight="1" x14ac:dyDescent="0.35">
      <c r="A475" s="282"/>
    </row>
    <row r="476" spans="1:1" ht="14.25" customHeight="1" x14ac:dyDescent="0.35">
      <c r="A476" s="282"/>
    </row>
    <row r="477" spans="1:1" ht="14.25" customHeight="1" x14ac:dyDescent="0.35">
      <c r="A477" s="282"/>
    </row>
    <row r="478" spans="1:1" ht="14.25" customHeight="1" x14ac:dyDescent="0.35">
      <c r="A478" s="282"/>
    </row>
    <row r="479" spans="1:1" ht="14.25" customHeight="1" x14ac:dyDescent="0.35">
      <c r="A479" s="282"/>
    </row>
    <row r="480" spans="1:1" ht="14.25" customHeight="1" x14ac:dyDescent="0.35">
      <c r="A480" s="282"/>
    </row>
    <row r="481" spans="1:1" ht="14.25" customHeight="1" x14ac:dyDescent="0.35">
      <c r="A481" s="282"/>
    </row>
    <row r="482" spans="1:1" ht="14.25" customHeight="1" x14ac:dyDescent="0.35">
      <c r="A482" s="282"/>
    </row>
    <row r="483" spans="1:1" ht="14.25" customHeight="1" x14ac:dyDescent="0.35">
      <c r="A483" s="282"/>
    </row>
    <row r="484" spans="1:1" ht="14.25" customHeight="1" x14ac:dyDescent="0.35">
      <c r="A484" s="282"/>
    </row>
    <row r="485" spans="1:1" ht="14.25" customHeight="1" x14ac:dyDescent="0.35">
      <c r="A485" s="282"/>
    </row>
    <row r="486" spans="1:1" ht="14.25" customHeight="1" x14ac:dyDescent="0.35">
      <c r="A486" s="282"/>
    </row>
    <row r="487" spans="1:1" ht="14.25" customHeight="1" x14ac:dyDescent="0.35">
      <c r="A487" s="282"/>
    </row>
    <row r="488" spans="1:1" ht="14.25" customHeight="1" x14ac:dyDescent="0.35">
      <c r="A488" s="282"/>
    </row>
    <row r="489" spans="1:1" ht="14.25" customHeight="1" x14ac:dyDescent="0.35">
      <c r="A489" s="282"/>
    </row>
    <row r="490" spans="1:1" ht="14.25" customHeight="1" x14ac:dyDescent="0.35">
      <c r="A490" s="282"/>
    </row>
    <row r="491" spans="1:1" ht="14.25" customHeight="1" x14ac:dyDescent="0.35">
      <c r="A491" s="282"/>
    </row>
    <row r="492" spans="1:1" ht="14.25" customHeight="1" x14ac:dyDescent="0.35">
      <c r="A492" s="282"/>
    </row>
    <row r="493" spans="1:1" ht="14.25" customHeight="1" x14ac:dyDescent="0.35">
      <c r="A493" s="282"/>
    </row>
    <row r="494" spans="1:1" ht="14.25" customHeight="1" x14ac:dyDescent="0.35">
      <c r="A494" s="282"/>
    </row>
    <row r="495" spans="1:1" ht="14.25" customHeight="1" x14ac:dyDescent="0.35">
      <c r="A495" s="282"/>
    </row>
    <row r="496" spans="1:1" ht="14.25" customHeight="1" x14ac:dyDescent="0.35">
      <c r="A496" s="282"/>
    </row>
    <row r="497" spans="1:1" ht="14.25" customHeight="1" x14ac:dyDescent="0.35">
      <c r="A497" s="282"/>
    </row>
    <row r="498" spans="1:1" ht="14.25" customHeight="1" x14ac:dyDescent="0.35">
      <c r="A498" s="282"/>
    </row>
    <row r="499" spans="1:1" ht="14.25" customHeight="1" x14ac:dyDescent="0.35">
      <c r="A499" s="282"/>
    </row>
    <row r="500" spans="1:1" ht="14.25" customHeight="1" x14ac:dyDescent="0.35">
      <c r="A500" s="282"/>
    </row>
    <row r="501" spans="1:1" ht="14.25" customHeight="1" x14ac:dyDescent="0.35">
      <c r="A501" s="282"/>
    </row>
    <row r="502" spans="1:1" ht="14.25" customHeight="1" x14ac:dyDescent="0.35">
      <c r="A502" s="282"/>
    </row>
    <row r="503" spans="1:1" ht="14.25" customHeight="1" x14ac:dyDescent="0.35">
      <c r="A503" s="282"/>
    </row>
    <row r="504" spans="1:1" ht="14.25" customHeight="1" x14ac:dyDescent="0.35">
      <c r="A504" s="282"/>
    </row>
    <row r="505" spans="1:1" ht="14.25" customHeight="1" x14ac:dyDescent="0.35">
      <c r="A505" s="282"/>
    </row>
    <row r="506" spans="1:1" ht="14.25" customHeight="1" x14ac:dyDescent="0.35">
      <c r="A506" s="282"/>
    </row>
    <row r="507" spans="1:1" ht="14.25" customHeight="1" x14ac:dyDescent="0.35">
      <c r="A507" s="282"/>
    </row>
    <row r="508" spans="1:1" ht="14.25" customHeight="1" x14ac:dyDescent="0.35">
      <c r="A508" s="282"/>
    </row>
    <row r="509" spans="1:1" ht="14.25" customHeight="1" x14ac:dyDescent="0.35">
      <c r="A509" s="282"/>
    </row>
    <row r="510" spans="1:1" ht="14.25" customHeight="1" x14ac:dyDescent="0.35">
      <c r="A510" s="282"/>
    </row>
    <row r="511" spans="1:1" ht="14.25" customHeight="1" x14ac:dyDescent="0.35">
      <c r="A511" s="282"/>
    </row>
    <row r="512" spans="1:1" ht="14.25" customHeight="1" x14ac:dyDescent="0.35">
      <c r="A512" s="282"/>
    </row>
    <row r="513" spans="1:1" ht="14.25" customHeight="1" x14ac:dyDescent="0.35">
      <c r="A513" s="282"/>
    </row>
    <row r="514" spans="1:1" ht="14.25" customHeight="1" x14ac:dyDescent="0.35">
      <c r="A514" s="282"/>
    </row>
    <row r="515" spans="1:1" ht="14.25" customHeight="1" x14ac:dyDescent="0.35">
      <c r="A515" s="282"/>
    </row>
    <row r="516" spans="1:1" ht="14.25" customHeight="1" x14ac:dyDescent="0.35">
      <c r="A516" s="282"/>
    </row>
    <row r="517" spans="1:1" ht="14.25" customHeight="1" x14ac:dyDescent="0.35">
      <c r="A517" s="282"/>
    </row>
    <row r="518" spans="1:1" ht="14.25" customHeight="1" x14ac:dyDescent="0.35">
      <c r="A518" s="282"/>
    </row>
    <row r="519" spans="1:1" ht="14.25" customHeight="1" x14ac:dyDescent="0.35">
      <c r="A519" s="282"/>
    </row>
    <row r="520" spans="1:1" ht="14.25" customHeight="1" x14ac:dyDescent="0.35">
      <c r="A520" s="282"/>
    </row>
    <row r="521" spans="1:1" ht="14.25" customHeight="1" x14ac:dyDescent="0.35">
      <c r="A521" s="282"/>
    </row>
    <row r="522" spans="1:1" ht="14.25" customHeight="1" x14ac:dyDescent="0.35">
      <c r="A522" s="282"/>
    </row>
    <row r="523" spans="1:1" ht="14.25" customHeight="1" x14ac:dyDescent="0.35">
      <c r="A523" s="282"/>
    </row>
    <row r="524" spans="1:1" ht="14.25" customHeight="1" x14ac:dyDescent="0.35">
      <c r="A524" s="282"/>
    </row>
    <row r="525" spans="1:1" ht="14.25" customHeight="1" x14ac:dyDescent="0.35">
      <c r="A525" s="282"/>
    </row>
    <row r="526" spans="1:1" ht="14.25" customHeight="1" x14ac:dyDescent="0.35">
      <c r="A526" s="282"/>
    </row>
    <row r="527" spans="1:1" ht="14.25" customHeight="1" x14ac:dyDescent="0.35">
      <c r="A527" s="282"/>
    </row>
    <row r="528" spans="1:1" ht="14.25" customHeight="1" x14ac:dyDescent="0.35">
      <c r="A528" s="282"/>
    </row>
    <row r="529" spans="1:1" ht="14.25" customHeight="1" x14ac:dyDescent="0.35">
      <c r="A529" s="282"/>
    </row>
    <row r="530" spans="1:1" ht="14.25" customHeight="1" x14ac:dyDescent="0.35">
      <c r="A530" s="282"/>
    </row>
    <row r="531" spans="1:1" ht="14.25" customHeight="1" x14ac:dyDescent="0.35">
      <c r="A531" s="282"/>
    </row>
    <row r="532" spans="1:1" ht="14.25" customHeight="1" x14ac:dyDescent="0.35">
      <c r="A532" s="282"/>
    </row>
    <row r="533" spans="1:1" ht="14.25" customHeight="1" x14ac:dyDescent="0.35">
      <c r="A533" s="282"/>
    </row>
    <row r="534" spans="1:1" ht="14.25" customHeight="1" x14ac:dyDescent="0.35">
      <c r="A534" s="282"/>
    </row>
    <row r="535" spans="1:1" ht="14.25" customHeight="1" x14ac:dyDescent="0.35">
      <c r="A535" s="282"/>
    </row>
    <row r="536" spans="1:1" ht="14.25" customHeight="1" x14ac:dyDescent="0.35">
      <c r="A536" s="282"/>
    </row>
    <row r="537" spans="1:1" ht="14.25" customHeight="1" x14ac:dyDescent="0.35">
      <c r="A537" s="282"/>
    </row>
    <row r="538" spans="1:1" ht="14.25" customHeight="1" x14ac:dyDescent="0.35">
      <c r="A538" s="282"/>
    </row>
    <row r="539" spans="1:1" ht="14.25" customHeight="1" x14ac:dyDescent="0.35">
      <c r="A539" s="282"/>
    </row>
    <row r="540" spans="1:1" ht="14.25" customHeight="1" x14ac:dyDescent="0.35">
      <c r="A540" s="282"/>
    </row>
    <row r="541" spans="1:1" ht="14.25" customHeight="1" x14ac:dyDescent="0.35">
      <c r="A541" s="282"/>
    </row>
    <row r="542" spans="1:1" ht="14.25" customHeight="1" x14ac:dyDescent="0.35">
      <c r="A542" s="282"/>
    </row>
    <row r="543" spans="1:1" ht="14.25" customHeight="1" x14ac:dyDescent="0.35">
      <c r="A543" s="282"/>
    </row>
    <row r="544" spans="1:1" ht="14.25" customHeight="1" x14ac:dyDescent="0.35">
      <c r="A544" s="282"/>
    </row>
    <row r="545" spans="1:1" ht="14.25" customHeight="1" x14ac:dyDescent="0.35">
      <c r="A545" s="282"/>
    </row>
    <row r="546" spans="1:1" ht="14.25" customHeight="1" x14ac:dyDescent="0.35">
      <c r="A546" s="282"/>
    </row>
    <row r="547" spans="1:1" ht="14.25" customHeight="1" x14ac:dyDescent="0.35">
      <c r="A547" s="282"/>
    </row>
    <row r="548" spans="1:1" ht="14.25" customHeight="1" x14ac:dyDescent="0.35">
      <c r="A548" s="282"/>
    </row>
    <row r="549" spans="1:1" ht="14.25" customHeight="1" x14ac:dyDescent="0.35">
      <c r="A549" s="282"/>
    </row>
    <row r="550" spans="1:1" ht="14.25" customHeight="1" x14ac:dyDescent="0.35">
      <c r="A550" s="282"/>
    </row>
    <row r="551" spans="1:1" ht="14.25" customHeight="1" x14ac:dyDescent="0.35">
      <c r="A551" s="282"/>
    </row>
    <row r="552" spans="1:1" ht="14.25" customHeight="1" x14ac:dyDescent="0.35">
      <c r="A552" s="282"/>
    </row>
    <row r="553" spans="1:1" ht="14.25" customHeight="1" x14ac:dyDescent="0.35">
      <c r="A553" s="282"/>
    </row>
    <row r="554" spans="1:1" ht="14.25" customHeight="1" x14ac:dyDescent="0.35">
      <c r="A554" s="282"/>
    </row>
    <row r="555" spans="1:1" ht="14.25" customHeight="1" x14ac:dyDescent="0.35">
      <c r="A555" s="282"/>
    </row>
    <row r="556" spans="1:1" ht="14.25" customHeight="1" x14ac:dyDescent="0.35">
      <c r="A556" s="282"/>
    </row>
    <row r="557" spans="1:1" ht="14.25" customHeight="1" x14ac:dyDescent="0.35">
      <c r="A557" s="282"/>
    </row>
    <row r="558" spans="1:1" ht="14.25" customHeight="1" x14ac:dyDescent="0.35">
      <c r="A558" s="282"/>
    </row>
    <row r="559" spans="1:1" ht="14.25" customHeight="1" x14ac:dyDescent="0.35">
      <c r="A559" s="282"/>
    </row>
    <row r="560" spans="1:1" ht="14.25" customHeight="1" x14ac:dyDescent="0.35">
      <c r="A560" s="282"/>
    </row>
    <row r="561" spans="1:1" ht="14.25" customHeight="1" x14ac:dyDescent="0.35">
      <c r="A561" s="282"/>
    </row>
    <row r="562" spans="1:1" ht="14.25" customHeight="1" x14ac:dyDescent="0.35">
      <c r="A562" s="282"/>
    </row>
    <row r="563" spans="1:1" ht="14.25" customHeight="1" x14ac:dyDescent="0.35">
      <c r="A563" s="282"/>
    </row>
    <row r="564" spans="1:1" ht="14.25" customHeight="1" x14ac:dyDescent="0.35">
      <c r="A564" s="282"/>
    </row>
    <row r="565" spans="1:1" ht="14.25" customHeight="1" x14ac:dyDescent="0.35">
      <c r="A565" s="282"/>
    </row>
    <row r="566" spans="1:1" ht="14.25" customHeight="1" x14ac:dyDescent="0.35">
      <c r="A566" s="282"/>
    </row>
    <row r="567" spans="1:1" ht="14.25" customHeight="1" x14ac:dyDescent="0.35">
      <c r="A567" s="282"/>
    </row>
    <row r="568" spans="1:1" ht="14.25" customHeight="1" x14ac:dyDescent="0.35">
      <c r="A568" s="282"/>
    </row>
    <row r="569" spans="1:1" ht="14.25" customHeight="1" x14ac:dyDescent="0.35">
      <c r="A569" s="282"/>
    </row>
    <row r="570" spans="1:1" ht="14.25" customHeight="1" x14ac:dyDescent="0.35">
      <c r="A570" s="282"/>
    </row>
    <row r="571" spans="1:1" ht="14.25" customHeight="1" x14ac:dyDescent="0.35">
      <c r="A571" s="282"/>
    </row>
    <row r="572" spans="1:1" ht="14.25" customHeight="1" x14ac:dyDescent="0.35">
      <c r="A572" s="282"/>
    </row>
    <row r="573" spans="1:1" ht="14.25" customHeight="1" x14ac:dyDescent="0.35">
      <c r="A573" s="282"/>
    </row>
    <row r="574" spans="1:1" ht="14.25" customHeight="1" x14ac:dyDescent="0.35">
      <c r="A574" s="282"/>
    </row>
    <row r="575" spans="1:1" ht="14.25" customHeight="1" x14ac:dyDescent="0.35">
      <c r="A575" s="282"/>
    </row>
    <row r="576" spans="1:1" ht="14.25" customHeight="1" x14ac:dyDescent="0.35">
      <c r="A576" s="282"/>
    </row>
    <row r="577" spans="1:1" ht="14.25" customHeight="1" x14ac:dyDescent="0.35">
      <c r="A577" s="282"/>
    </row>
    <row r="578" spans="1:1" ht="14.25" customHeight="1" x14ac:dyDescent="0.35">
      <c r="A578" s="282"/>
    </row>
    <row r="579" spans="1:1" ht="14.25" customHeight="1" x14ac:dyDescent="0.35">
      <c r="A579" s="282"/>
    </row>
    <row r="580" spans="1:1" ht="14.25" customHeight="1" x14ac:dyDescent="0.35">
      <c r="A580" s="282"/>
    </row>
    <row r="581" spans="1:1" ht="14.25" customHeight="1" x14ac:dyDescent="0.35">
      <c r="A581" s="282"/>
    </row>
    <row r="582" spans="1:1" ht="14.25" customHeight="1" x14ac:dyDescent="0.35">
      <c r="A582" s="282"/>
    </row>
    <row r="583" spans="1:1" ht="14.25" customHeight="1" x14ac:dyDescent="0.35">
      <c r="A583" s="282"/>
    </row>
    <row r="584" spans="1:1" ht="14.25" customHeight="1" x14ac:dyDescent="0.35">
      <c r="A584" s="282"/>
    </row>
    <row r="585" spans="1:1" ht="14.25" customHeight="1" x14ac:dyDescent="0.35">
      <c r="A585" s="282"/>
    </row>
    <row r="586" spans="1:1" ht="14.25" customHeight="1" x14ac:dyDescent="0.35">
      <c r="A586" s="282"/>
    </row>
    <row r="587" spans="1:1" ht="14.25" customHeight="1" x14ac:dyDescent="0.35">
      <c r="A587" s="282"/>
    </row>
    <row r="588" spans="1:1" ht="14.25" customHeight="1" x14ac:dyDescent="0.35">
      <c r="A588" s="282"/>
    </row>
    <row r="589" spans="1:1" ht="14.25" customHeight="1" x14ac:dyDescent="0.35">
      <c r="A589" s="282"/>
    </row>
    <row r="590" spans="1:1" ht="14.25" customHeight="1" x14ac:dyDescent="0.35">
      <c r="A590" s="282"/>
    </row>
    <row r="591" spans="1:1" ht="14.25" customHeight="1" x14ac:dyDescent="0.35">
      <c r="A591" s="282"/>
    </row>
    <row r="592" spans="1:1" ht="14.25" customHeight="1" x14ac:dyDescent="0.35">
      <c r="A592" s="282"/>
    </row>
    <row r="593" spans="1:1" ht="14.25" customHeight="1" x14ac:dyDescent="0.35">
      <c r="A593" s="282"/>
    </row>
    <row r="594" spans="1:1" ht="14.25" customHeight="1" x14ac:dyDescent="0.35">
      <c r="A594" s="282"/>
    </row>
    <row r="595" spans="1:1" ht="14.25" customHeight="1" x14ac:dyDescent="0.35">
      <c r="A595" s="282"/>
    </row>
    <row r="596" spans="1:1" ht="14.25" customHeight="1" x14ac:dyDescent="0.35">
      <c r="A596" s="282"/>
    </row>
    <row r="597" spans="1:1" ht="14.25" customHeight="1" x14ac:dyDescent="0.35">
      <c r="A597" s="282"/>
    </row>
    <row r="598" spans="1:1" ht="14.25" customHeight="1" x14ac:dyDescent="0.35">
      <c r="A598" s="282"/>
    </row>
    <row r="599" spans="1:1" ht="14.25" customHeight="1" x14ac:dyDescent="0.35">
      <c r="A599" s="282"/>
    </row>
    <row r="600" spans="1:1" ht="14.25" customHeight="1" x14ac:dyDescent="0.35">
      <c r="A600" s="282"/>
    </row>
    <row r="601" spans="1:1" ht="14.25" customHeight="1" x14ac:dyDescent="0.35">
      <c r="A601" s="282"/>
    </row>
    <row r="602" spans="1:1" ht="14.25" customHeight="1" x14ac:dyDescent="0.35">
      <c r="A602" s="282"/>
    </row>
    <row r="603" spans="1:1" ht="14.25" customHeight="1" x14ac:dyDescent="0.35">
      <c r="A603" s="282"/>
    </row>
    <row r="604" spans="1:1" ht="14.25" customHeight="1" x14ac:dyDescent="0.35">
      <c r="A604" s="282"/>
    </row>
    <row r="605" spans="1:1" ht="14.25" customHeight="1" x14ac:dyDescent="0.35">
      <c r="A605" s="282"/>
    </row>
    <row r="606" spans="1:1" ht="14.25" customHeight="1" x14ac:dyDescent="0.35">
      <c r="A606" s="282"/>
    </row>
    <row r="607" spans="1:1" ht="14.25" customHeight="1" x14ac:dyDescent="0.35">
      <c r="A607" s="282"/>
    </row>
    <row r="608" spans="1:1" ht="14.25" customHeight="1" x14ac:dyDescent="0.35">
      <c r="A608" s="282"/>
    </row>
    <row r="609" spans="1:1" ht="14.25" customHeight="1" x14ac:dyDescent="0.35">
      <c r="A609" s="282"/>
    </row>
    <row r="610" spans="1:1" ht="14.25" customHeight="1" x14ac:dyDescent="0.35">
      <c r="A610" s="282"/>
    </row>
    <row r="611" spans="1:1" ht="14.25" customHeight="1" x14ac:dyDescent="0.35">
      <c r="A611" s="282"/>
    </row>
    <row r="612" spans="1:1" ht="14.25" customHeight="1" x14ac:dyDescent="0.35">
      <c r="A612" s="282"/>
    </row>
    <row r="613" spans="1:1" ht="14.25" customHeight="1" x14ac:dyDescent="0.35">
      <c r="A613" s="282"/>
    </row>
    <row r="614" spans="1:1" ht="14.25" customHeight="1" x14ac:dyDescent="0.35">
      <c r="A614" s="282"/>
    </row>
    <row r="615" spans="1:1" ht="14.25" customHeight="1" x14ac:dyDescent="0.35">
      <c r="A615" s="282"/>
    </row>
    <row r="616" spans="1:1" ht="14.25" customHeight="1" x14ac:dyDescent="0.35">
      <c r="A616" s="282"/>
    </row>
    <row r="617" spans="1:1" ht="14.25" customHeight="1" x14ac:dyDescent="0.35">
      <c r="A617" s="282"/>
    </row>
    <row r="618" spans="1:1" ht="14.25" customHeight="1" x14ac:dyDescent="0.35">
      <c r="A618" s="282"/>
    </row>
    <row r="619" spans="1:1" ht="14.25" customHeight="1" x14ac:dyDescent="0.35">
      <c r="A619" s="282"/>
    </row>
    <row r="620" spans="1:1" ht="14.25" customHeight="1" x14ac:dyDescent="0.35">
      <c r="A620" s="282"/>
    </row>
    <row r="621" spans="1:1" ht="14.25" customHeight="1" x14ac:dyDescent="0.35">
      <c r="A621" s="282"/>
    </row>
    <row r="622" spans="1:1" ht="14.25" customHeight="1" x14ac:dyDescent="0.35">
      <c r="A622" s="282"/>
    </row>
    <row r="623" spans="1:1" ht="14.25" customHeight="1" x14ac:dyDescent="0.35">
      <c r="A623" s="282"/>
    </row>
    <row r="624" spans="1:1" ht="14.25" customHeight="1" x14ac:dyDescent="0.35">
      <c r="A624" s="282"/>
    </row>
    <row r="625" spans="1:1" ht="14.25" customHeight="1" x14ac:dyDescent="0.35">
      <c r="A625" s="282"/>
    </row>
    <row r="626" spans="1:1" ht="14.25" customHeight="1" x14ac:dyDescent="0.35">
      <c r="A626" s="282"/>
    </row>
    <row r="627" spans="1:1" ht="14.25" customHeight="1" x14ac:dyDescent="0.35">
      <c r="A627" s="282"/>
    </row>
    <row r="628" spans="1:1" ht="14.25" customHeight="1" x14ac:dyDescent="0.35">
      <c r="A628" s="282"/>
    </row>
    <row r="629" spans="1:1" ht="14.25" customHeight="1" x14ac:dyDescent="0.35">
      <c r="A629" s="282"/>
    </row>
    <row r="630" spans="1:1" ht="14.25" customHeight="1" x14ac:dyDescent="0.35">
      <c r="A630" s="282"/>
    </row>
    <row r="631" spans="1:1" ht="14.25" customHeight="1" x14ac:dyDescent="0.35">
      <c r="A631" s="282"/>
    </row>
    <row r="632" spans="1:1" ht="14.25" customHeight="1" x14ac:dyDescent="0.35">
      <c r="A632" s="282"/>
    </row>
    <row r="633" spans="1:1" ht="14.25" customHeight="1" x14ac:dyDescent="0.35">
      <c r="A633" s="282"/>
    </row>
    <row r="634" spans="1:1" ht="14.25" customHeight="1" x14ac:dyDescent="0.35">
      <c r="A634" s="282"/>
    </row>
    <row r="635" spans="1:1" ht="14.25" customHeight="1" x14ac:dyDescent="0.35">
      <c r="A635" s="282"/>
    </row>
    <row r="636" spans="1:1" ht="14.25" customHeight="1" x14ac:dyDescent="0.35">
      <c r="A636" s="282"/>
    </row>
    <row r="637" spans="1:1" ht="14.25" customHeight="1" x14ac:dyDescent="0.35">
      <c r="A637" s="282"/>
    </row>
    <row r="638" spans="1:1" ht="14.25" customHeight="1" x14ac:dyDescent="0.35">
      <c r="A638" s="282"/>
    </row>
    <row r="639" spans="1:1" ht="14.25" customHeight="1" x14ac:dyDescent="0.35">
      <c r="A639" s="282"/>
    </row>
    <row r="640" spans="1:1" ht="14.25" customHeight="1" x14ac:dyDescent="0.35">
      <c r="A640" s="282"/>
    </row>
    <row r="641" spans="1:1" ht="14.25" customHeight="1" x14ac:dyDescent="0.35">
      <c r="A641" s="282"/>
    </row>
    <row r="642" spans="1:1" ht="14.25" customHeight="1" x14ac:dyDescent="0.35">
      <c r="A642" s="282"/>
    </row>
    <row r="643" spans="1:1" ht="14.25" customHeight="1" x14ac:dyDescent="0.35">
      <c r="A643" s="282"/>
    </row>
    <row r="644" spans="1:1" ht="14.25" customHeight="1" x14ac:dyDescent="0.35">
      <c r="A644" s="282"/>
    </row>
    <row r="645" spans="1:1" ht="14.25" customHeight="1" x14ac:dyDescent="0.35">
      <c r="A645" s="282"/>
    </row>
    <row r="646" spans="1:1" ht="14.25" customHeight="1" x14ac:dyDescent="0.35">
      <c r="A646" s="282"/>
    </row>
    <row r="647" spans="1:1" ht="14.25" customHeight="1" x14ac:dyDescent="0.35">
      <c r="A647" s="282"/>
    </row>
    <row r="648" spans="1:1" ht="14.25" customHeight="1" x14ac:dyDescent="0.35">
      <c r="A648" s="282"/>
    </row>
    <row r="649" spans="1:1" ht="14.25" customHeight="1" x14ac:dyDescent="0.35">
      <c r="A649" s="282"/>
    </row>
    <row r="650" spans="1:1" ht="14.25" customHeight="1" x14ac:dyDescent="0.35">
      <c r="A650" s="282"/>
    </row>
    <row r="651" spans="1:1" ht="14.25" customHeight="1" x14ac:dyDescent="0.35">
      <c r="A651" s="282"/>
    </row>
    <row r="652" spans="1:1" ht="14.25" customHeight="1" x14ac:dyDescent="0.35">
      <c r="A652" s="282"/>
    </row>
    <row r="653" spans="1:1" ht="14.25" customHeight="1" x14ac:dyDescent="0.35">
      <c r="A653" s="282"/>
    </row>
    <row r="654" spans="1:1" ht="14.25" customHeight="1" x14ac:dyDescent="0.35">
      <c r="A654" s="282"/>
    </row>
    <row r="655" spans="1:1" ht="14.25" customHeight="1" x14ac:dyDescent="0.35">
      <c r="A655" s="282"/>
    </row>
    <row r="656" spans="1:1" ht="14.25" customHeight="1" x14ac:dyDescent="0.35">
      <c r="A656" s="282"/>
    </row>
    <row r="657" spans="1:1" ht="14.25" customHeight="1" x14ac:dyDescent="0.35">
      <c r="A657" s="282"/>
    </row>
    <row r="658" spans="1:1" ht="14.25" customHeight="1" x14ac:dyDescent="0.35">
      <c r="A658" s="282"/>
    </row>
    <row r="659" spans="1:1" ht="14.25" customHeight="1" x14ac:dyDescent="0.35">
      <c r="A659" s="282"/>
    </row>
    <row r="660" spans="1:1" ht="14.25" customHeight="1" x14ac:dyDescent="0.35">
      <c r="A660" s="282"/>
    </row>
    <row r="661" spans="1:1" ht="14.25" customHeight="1" x14ac:dyDescent="0.35">
      <c r="A661" s="282"/>
    </row>
    <row r="662" spans="1:1" ht="14.25" customHeight="1" x14ac:dyDescent="0.35">
      <c r="A662" s="282"/>
    </row>
    <row r="663" spans="1:1" ht="14.25" customHeight="1" x14ac:dyDescent="0.35">
      <c r="A663" s="282"/>
    </row>
    <row r="664" spans="1:1" ht="14.25" customHeight="1" x14ac:dyDescent="0.35">
      <c r="A664" s="282"/>
    </row>
    <row r="665" spans="1:1" ht="14.25" customHeight="1" x14ac:dyDescent="0.35">
      <c r="A665" s="282"/>
    </row>
    <row r="666" spans="1:1" ht="14.25" customHeight="1" x14ac:dyDescent="0.35">
      <c r="A666" s="282"/>
    </row>
    <row r="667" spans="1:1" ht="14.25" customHeight="1" x14ac:dyDescent="0.35">
      <c r="A667" s="282"/>
    </row>
    <row r="668" spans="1:1" ht="14.25" customHeight="1" x14ac:dyDescent="0.35">
      <c r="A668" s="282"/>
    </row>
    <row r="669" spans="1:1" ht="14.25" customHeight="1" x14ac:dyDescent="0.35">
      <c r="A669" s="282"/>
    </row>
    <row r="670" spans="1:1" ht="14.25" customHeight="1" x14ac:dyDescent="0.35">
      <c r="A670" s="282"/>
    </row>
    <row r="671" spans="1:1" ht="14.25" customHeight="1" x14ac:dyDescent="0.35">
      <c r="A671" s="282"/>
    </row>
    <row r="672" spans="1:1" ht="14.25" customHeight="1" x14ac:dyDescent="0.35">
      <c r="A672" s="282"/>
    </row>
    <row r="673" spans="1:1" ht="14.25" customHeight="1" x14ac:dyDescent="0.35">
      <c r="A673" s="282"/>
    </row>
    <row r="674" spans="1:1" ht="14.25" customHeight="1" x14ac:dyDescent="0.35">
      <c r="A674" s="282"/>
    </row>
    <row r="675" spans="1:1" ht="14.25" customHeight="1" x14ac:dyDescent="0.35">
      <c r="A675" s="282"/>
    </row>
    <row r="676" spans="1:1" ht="14.25" customHeight="1" x14ac:dyDescent="0.35">
      <c r="A676" s="282"/>
    </row>
    <row r="677" spans="1:1" ht="14.25" customHeight="1" x14ac:dyDescent="0.35">
      <c r="A677" s="282"/>
    </row>
    <row r="678" spans="1:1" ht="14.25" customHeight="1" x14ac:dyDescent="0.35">
      <c r="A678" s="282"/>
    </row>
    <row r="679" spans="1:1" ht="14.25" customHeight="1" x14ac:dyDescent="0.35">
      <c r="A679" s="282"/>
    </row>
    <row r="680" spans="1:1" ht="14.25" customHeight="1" x14ac:dyDescent="0.35">
      <c r="A680" s="282"/>
    </row>
    <row r="681" spans="1:1" ht="14.25" customHeight="1" x14ac:dyDescent="0.35">
      <c r="A681" s="282"/>
    </row>
    <row r="682" spans="1:1" ht="14.25" customHeight="1" x14ac:dyDescent="0.35">
      <c r="A682" s="282"/>
    </row>
    <row r="683" spans="1:1" ht="14.25" customHeight="1" x14ac:dyDescent="0.35">
      <c r="A683" s="282"/>
    </row>
    <row r="684" spans="1:1" ht="14.25" customHeight="1" x14ac:dyDescent="0.35">
      <c r="A684" s="282"/>
    </row>
    <row r="685" spans="1:1" ht="14.25" customHeight="1" x14ac:dyDescent="0.35">
      <c r="A685" s="282"/>
    </row>
    <row r="686" spans="1:1" ht="14.25" customHeight="1" x14ac:dyDescent="0.35">
      <c r="A686" s="282"/>
    </row>
    <row r="687" spans="1:1" ht="14.25" customHeight="1" x14ac:dyDescent="0.35">
      <c r="A687" s="282"/>
    </row>
    <row r="688" spans="1:1" ht="14.25" customHeight="1" x14ac:dyDescent="0.35">
      <c r="A688" s="282"/>
    </row>
    <row r="689" spans="1:1" ht="14.25" customHeight="1" x14ac:dyDescent="0.35">
      <c r="A689" s="282"/>
    </row>
    <row r="690" spans="1:1" ht="14.25" customHeight="1" x14ac:dyDescent="0.35">
      <c r="A690" s="282"/>
    </row>
    <row r="691" spans="1:1" ht="14.25" customHeight="1" x14ac:dyDescent="0.35">
      <c r="A691" s="282"/>
    </row>
    <row r="692" spans="1:1" ht="14.25" customHeight="1" x14ac:dyDescent="0.35">
      <c r="A692" s="282"/>
    </row>
    <row r="693" spans="1:1" ht="14.25" customHeight="1" x14ac:dyDescent="0.35">
      <c r="A693" s="282"/>
    </row>
    <row r="694" spans="1:1" ht="14.25" customHeight="1" x14ac:dyDescent="0.35">
      <c r="A694" s="282"/>
    </row>
    <row r="695" spans="1:1" ht="14.25" customHeight="1" x14ac:dyDescent="0.35">
      <c r="A695" s="282"/>
    </row>
    <row r="696" spans="1:1" ht="14.25" customHeight="1" x14ac:dyDescent="0.35">
      <c r="A696" s="282"/>
    </row>
    <row r="697" spans="1:1" ht="14.25" customHeight="1" x14ac:dyDescent="0.35">
      <c r="A697" s="282"/>
    </row>
    <row r="698" spans="1:1" ht="14.25" customHeight="1" x14ac:dyDescent="0.35">
      <c r="A698" s="282"/>
    </row>
    <row r="699" spans="1:1" ht="14.25" customHeight="1" x14ac:dyDescent="0.35">
      <c r="A699" s="282"/>
    </row>
    <row r="700" spans="1:1" ht="14.25" customHeight="1" x14ac:dyDescent="0.35">
      <c r="A700" s="282"/>
    </row>
    <row r="701" spans="1:1" ht="14.25" customHeight="1" x14ac:dyDescent="0.35">
      <c r="A701" s="282"/>
    </row>
    <row r="702" spans="1:1" ht="14.25" customHeight="1" x14ac:dyDescent="0.35">
      <c r="A702" s="282"/>
    </row>
    <row r="703" spans="1:1" ht="14.25" customHeight="1" x14ac:dyDescent="0.35">
      <c r="A703" s="282"/>
    </row>
    <row r="704" spans="1:1" ht="14.25" customHeight="1" x14ac:dyDescent="0.35">
      <c r="A704" s="282"/>
    </row>
    <row r="705" spans="1:1" ht="14.25" customHeight="1" x14ac:dyDescent="0.35">
      <c r="A705" s="282"/>
    </row>
    <row r="706" spans="1:1" ht="14.25" customHeight="1" x14ac:dyDescent="0.35">
      <c r="A706" s="282"/>
    </row>
    <row r="707" spans="1:1" ht="14.25" customHeight="1" x14ac:dyDescent="0.35">
      <c r="A707" s="282"/>
    </row>
    <row r="708" spans="1:1" ht="14.25" customHeight="1" x14ac:dyDescent="0.35">
      <c r="A708" s="282"/>
    </row>
    <row r="709" spans="1:1" ht="14.25" customHeight="1" x14ac:dyDescent="0.35">
      <c r="A709" s="282"/>
    </row>
    <row r="710" spans="1:1" ht="14.25" customHeight="1" x14ac:dyDescent="0.35">
      <c r="A710" s="282"/>
    </row>
    <row r="711" spans="1:1" ht="14.25" customHeight="1" x14ac:dyDescent="0.35">
      <c r="A711" s="282"/>
    </row>
    <row r="712" spans="1:1" ht="14.25" customHeight="1" x14ac:dyDescent="0.35">
      <c r="A712" s="282"/>
    </row>
    <row r="713" spans="1:1" ht="14.25" customHeight="1" x14ac:dyDescent="0.35">
      <c r="A713" s="282"/>
    </row>
    <row r="714" spans="1:1" ht="14.25" customHeight="1" x14ac:dyDescent="0.35">
      <c r="A714" s="282"/>
    </row>
    <row r="715" spans="1:1" ht="14.25" customHeight="1" x14ac:dyDescent="0.35">
      <c r="A715" s="282"/>
    </row>
    <row r="716" spans="1:1" ht="14.25" customHeight="1" x14ac:dyDescent="0.35">
      <c r="A716" s="282"/>
    </row>
    <row r="717" spans="1:1" ht="14.25" customHeight="1" x14ac:dyDescent="0.35">
      <c r="A717" s="282"/>
    </row>
    <row r="718" spans="1:1" ht="14.25" customHeight="1" x14ac:dyDescent="0.35">
      <c r="A718" s="282"/>
    </row>
    <row r="719" spans="1:1" ht="14.25" customHeight="1" x14ac:dyDescent="0.35">
      <c r="A719" s="282"/>
    </row>
    <row r="720" spans="1:1" ht="14.25" customHeight="1" x14ac:dyDescent="0.35">
      <c r="A720" s="282"/>
    </row>
    <row r="721" spans="1:1" ht="14.25" customHeight="1" x14ac:dyDescent="0.35">
      <c r="A721" s="282"/>
    </row>
    <row r="722" spans="1:1" ht="14.25" customHeight="1" x14ac:dyDescent="0.35">
      <c r="A722" s="282"/>
    </row>
    <row r="723" spans="1:1" ht="14.25" customHeight="1" x14ac:dyDescent="0.35">
      <c r="A723" s="282"/>
    </row>
    <row r="724" spans="1:1" ht="14.25" customHeight="1" x14ac:dyDescent="0.35">
      <c r="A724" s="282"/>
    </row>
    <row r="725" spans="1:1" ht="14.25" customHeight="1" x14ac:dyDescent="0.35">
      <c r="A725" s="282"/>
    </row>
    <row r="726" spans="1:1" ht="14.25" customHeight="1" x14ac:dyDescent="0.35">
      <c r="A726" s="282"/>
    </row>
    <row r="727" spans="1:1" ht="14.25" customHeight="1" x14ac:dyDescent="0.35">
      <c r="A727" s="282"/>
    </row>
    <row r="728" spans="1:1" ht="14.25" customHeight="1" x14ac:dyDescent="0.35">
      <c r="A728" s="282"/>
    </row>
    <row r="729" spans="1:1" ht="14.25" customHeight="1" x14ac:dyDescent="0.35">
      <c r="A729" s="282"/>
    </row>
    <row r="730" spans="1:1" ht="14.25" customHeight="1" x14ac:dyDescent="0.35">
      <c r="A730" s="282"/>
    </row>
    <row r="731" spans="1:1" ht="14.25" customHeight="1" x14ac:dyDescent="0.35">
      <c r="A731" s="282"/>
    </row>
    <row r="732" spans="1:1" ht="14.25" customHeight="1" x14ac:dyDescent="0.35">
      <c r="A732" s="282"/>
    </row>
    <row r="733" spans="1:1" ht="14.25" customHeight="1" x14ac:dyDescent="0.35">
      <c r="A733" s="282"/>
    </row>
    <row r="734" spans="1:1" ht="14.25" customHeight="1" x14ac:dyDescent="0.35">
      <c r="A734" s="282"/>
    </row>
    <row r="735" spans="1:1" ht="14.25" customHeight="1" x14ac:dyDescent="0.35">
      <c r="A735" s="282"/>
    </row>
    <row r="736" spans="1:1" ht="14.25" customHeight="1" x14ac:dyDescent="0.35">
      <c r="A736" s="282"/>
    </row>
    <row r="737" spans="1:1" ht="14.25" customHeight="1" x14ac:dyDescent="0.35">
      <c r="A737" s="282"/>
    </row>
    <row r="738" spans="1:1" ht="14.25" customHeight="1" x14ac:dyDescent="0.35">
      <c r="A738" s="282"/>
    </row>
    <row r="739" spans="1:1" ht="14.25" customHeight="1" x14ac:dyDescent="0.35">
      <c r="A739" s="282"/>
    </row>
    <row r="740" spans="1:1" ht="14.25" customHeight="1" x14ac:dyDescent="0.35">
      <c r="A740" s="282"/>
    </row>
    <row r="741" spans="1:1" ht="14.25" customHeight="1" x14ac:dyDescent="0.35">
      <c r="A741" s="282"/>
    </row>
    <row r="742" spans="1:1" ht="14.25" customHeight="1" x14ac:dyDescent="0.35">
      <c r="A742" s="282"/>
    </row>
    <row r="743" spans="1:1" ht="14.25" customHeight="1" x14ac:dyDescent="0.35">
      <c r="A743" s="282"/>
    </row>
    <row r="744" spans="1:1" ht="14.25" customHeight="1" x14ac:dyDescent="0.35">
      <c r="A744" s="282"/>
    </row>
    <row r="745" spans="1:1" ht="14.25" customHeight="1" x14ac:dyDescent="0.35">
      <c r="A745" s="282"/>
    </row>
    <row r="746" spans="1:1" ht="14.25" customHeight="1" x14ac:dyDescent="0.35">
      <c r="A746" s="282"/>
    </row>
    <row r="747" spans="1:1" ht="14.25" customHeight="1" x14ac:dyDescent="0.35">
      <c r="A747" s="282"/>
    </row>
    <row r="748" spans="1:1" ht="14.25" customHeight="1" x14ac:dyDescent="0.35">
      <c r="A748" s="282"/>
    </row>
    <row r="749" spans="1:1" ht="14.25" customHeight="1" x14ac:dyDescent="0.35">
      <c r="A749" s="282"/>
    </row>
    <row r="750" spans="1:1" ht="14.25" customHeight="1" x14ac:dyDescent="0.35">
      <c r="A750" s="282"/>
    </row>
    <row r="751" spans="1:1" ht="14.25" customHeight="1" x14ac:dyDescent="0.35">
      <c r="A751" s="282"/>
    </row>
    <row r="752" spans="1:1" ht="14.25" customHeight="1" x14ac:dyDescent="0.35">
      <c r="A752" s="282"/>
    </row>
    <row r="753" spans="1:1" ht="14.25" customHeight="1" x14ac:dyDescent="0.35">
      <c r="A753" s="282"/>
    </row>
    <row r="754" spans="1:1" ht="14.25" customHeight="1" x14ac:dyDescent="0.35">
      <c r="A754" s="282"/>
    </row>
    <row r="755" spans="1:1" ht="14.25" customHeight="1" x14ac:dyDescent="0.35">
      <c r="A755" s="282"/>
    </row>
    <row r="756" spans="1:1" ht="14.25" customHeight="1" x14ac:dyDescent="0.35">
      <c r="A756" s="282"/>
    </row>
    <row r="757" spans="1:1" ht="14.25" customHeight="1" x14ac:dyDescent="0.35">
      <c r="A757" s="282"/>
    </row>
    <row r="758" spans="1:1" ht="14.25" customHeight="1" x14ac:dyDescent="0.35">
      <c r="A758" s="282"/>
    </row>
    <row r="759" spans="1:1" ht="14.25" customHeight="1" x14ac:dyDescent="0.35">
      <c r="A759" s="282"/>
    </row>
    <row r="760" spans="1:1" ht="14.25" customHeight="1" x14ac:dyDescent="0.35">
      <c r="A760" s="282"/>
    </row>
    <row r="761" spans="1:1" ht="14.25" customHeight="1" x14ac:dyDescent="0.35">
      <c r="A761" s="282"/>
    </row>
    <row r="762" spans="1:1" ht="14.25" customHeight="1" x14ac:dyDescent="0.35">
      <c r="A762" s="282"/>
    </row>
    <row r="763" spans="1:1" ht="14.25" customHeight="1" x14ac:dyDescent="0.35">
      <c r="A763" s="282"/>
    </row>
    <row r="764" spans="1:1" ht="14.25" customHeight="1" x14ac:dyDescent="0.35">
      <c r="A764" s="282"/>
    </row>
    <row r="765" spans="1:1" ht="14.25" customHeight="1" x14ac:dyDescent="0.35">
      <c r="A765" s="282"/>
    </row>
    <row r="766" spans="1:1" ht="14.25" customHeight="1" x14ac:dyDescent="0.35">
      <c r="A766" s="282"/>
    </row>
    <row r="767" spans="1:1" ht="14.25" customHeight="1" x14ac:dyDescent="0.35">
      <c r="A767" s="282"/>
    </row>
    <row r="768" spans="1:1" ht="14.25" customHeight="1" x14ac:dyDescent="0.35">
      <c r="A768" s="282"/>
    </row>
    <row r="769" spans="1:1" ht="14.25" customHeight="1" x14ac:dyDescent="0.35">
      <c r="A769" s="282"/>
    </row>
    <row r="770" spans="1:1" ht="14.25" customHeight="1" x14ac:dyDescent="0.35">
      <c r="A770" s="282"/>
    </row>
    <row r="771" spans="1:1" ht="14.25" customHeight="1" x14ac:dyDescent="0.35">
      <c r="A771" s="282"/>
    </row>
    <row r="772" spans="1:1" ht="14.25" customHeight="1" x14ac:dyDescent="0.35">
      <c r="A772" s="282"/>
    </row>
    <row r="773" spans="1:1" ht="14.25" customHeight="1" x14ac:dyDescent="0.35">
      <c r="A773" s="282"/>
    </row>
    <row r="774" spans="1:1" ht="14.25" customHeight="1" x14ac:dyDescent="0.35">
      <c r="A774" s="282"/>
    </row>
    <row r="775" spans="1:1" ht="14.25" customHeight="1" x14ac:dyDescent="0.35">
      <c r="A775" s="282"/>
    </row>
    <row r="776" spans="1:1" ht="14.25" customHeight="1" x14ac:dyDescent="0.35">
      <c r="A776" s="282"/>
    </row>
    <row r="777" spans="1:1" ht="14.25" customHeight="1" x14ac:dyDescent="0.35">
      <c r="A777" s="282"/>
    </row>
    <row r="778" spans="1:1" ht="14.25" customHeight="1" x14ac:dyDescent="0.35">
      <c r="A778" s="282"/>
    </row>
    <row r="779" spans="1:1" ht="14.25" customHeight="1" x14ac:dyDescent="0.35">
      <c r="A779" s="282"/>
    </row>
    <row r="780" spans="1:1" ht="14.25" customHeight="1" x14ac:dyDescent="0.35">
      <c r="A780" s="282"/>
    </row>
    <row r="781" spans="1:1" ht="14.25" customHeight="1" x14ac:dyDescent="0.35">
      <c r="A781" s="282"/>
    </row>
    <row r="782" spans="1:1" ht="14.25" customHeight="1" x14ac:dyDescent="0.35">
      <c r="A782" s="282"/>
    </row>
    <row r="783" spans="1:1" ht="14.25" customHeight="1" x14ac:dyDescent="0.35">
      <c r="A783" s="282"/>
    </row>
    <row r="784" spans="1:1" ht="14.25" customHeight="1" x14ac:dyDescent="0.35">
      <c r="A784" s="282"/>
    </row>
    <row r="785" spans="1:1" ht="14.25" customHeight="1" x14ac:dyDescent="0.35">
      <c r="A785" s="282"/>
    </row>
    <row r="786" spans="1:1" ht="14.25" customHeight="1" x14ac:dyDescent="0.35">
      <c r="A786" s="282"/>
    </row>
    <row r="787" spans="1:1" ht="14.25" customHeight="1" x14ac:dyDescent="0.35">
      <c r="A787" s="282"/>
    </row>
    <row r="788" spans="1:1" ht="14.25" customHeight="1" x14ac:dyDescent="0.35">
      <c r="A788" s="282"/>
    </row>
    <row r="789" spans="1:1" ht="14.25" customHeight="1" x14ac:dyDescent="0.35">
      <c r="A789" s="282"/>
    </row>
    <row r="790" spans="1:1" ht="14.25" customHeight="1" x14ac:dyDescent="0.35">
      <c r="A790" s="282"/>
    </row>
    <row r="791" spans="1:1" ht="14.25" customHeight="1" x14ac:dyDescent="0.35">
      <c r="A791" s="282"/>
    </row>
    <row r="792" spans="1:1" ht="14.25" customHeight="1" x14ac:dyDescent="0.35">
      <c r="A792" s="282"/>
    </row>
    <row r="793" spans="1:1" ht="14.25" customHeight="1" x14ac:dyDescent="0.35">
      <c r="A793" s="282"/>
    </row>
    <row r="794" spans="1:1" ht="14.25" customHeight="1" x14ac:dyDescent="0.35">
      <c r="A794" s="282"/>
    </row>
    <row r="795" spans="1:1" ht="14.25" customHeight="1" x14ac:dyDescent="0.35">
      <c r="A795" s="282"/>
    </row>
    <row r="796" spans="1:1" ht="14.25" customHeight="1" x14ac:dyDescent="0.35">
      <c r="A796" s="282"/>
    </row>
    <row r="797" spans="1:1" ht="14.25" customHeight="1" x14ac:dyDescent="0.35">
      <c r="A797" s="282"/>
    </row>
    <row r="798" spans="1:1" ht="14.25" customHeight="1" x14ac:dyDescent="0.35">
      <c r="A798" s="282"/>
    </row>
    <row r="799" spans="1:1" ht="14.25" customHeight="1" x14ac:dyDescent="0.35">
      <c r="A799" s="282"/>
    </row>
    <row r="800" spans="1:1" ht="14.25" customHeight="1" x14ac:dyDescent="0.35">
      <c r="A800" s="282"/>
    </row>
    <row r="801" spans="1:1" ht="14.25" customHeight="1" x14ac:dyDescent="0.35">
      <c r="A801" s="282"/>
    </row>
    <row r="802" spans="1:1" ht="14.25" customHeight="1" x14ac:dyDescent="0.35">
      <c r="A802" s="282"/>
    </row>
    <row r="803" spans="1:1" ht="14.25" customHeight="1" x14ac:dyDescent="0.35">
      <c r="A803" s="282"/>
    </row>
    <row r="804" spans="1:1" ht="14.25" customHeight="1" x14ac:dyDescent="0.35">
      <c r="A804" s="282"/>
    </row>
    <row r="805" spans="1:1" ht="14.25" customHeight="1" x14ac:dyDescent="0.35">
      <c r="A805" s="282"/>
    </row>
    <row r="806" spans="1:1" ht="14.25" customHeight="1" x14ac:dyDescent="0.35">
      <c r="A806" s="282"/>
    </row>
    <row r="807" spans="1:1" ht="14.25" customHeight="1" x14ac:dyDescent="0.35">
      <c r="A807" s="282"/>
    </row>
    <row r="808" spans="1:1" ht="14.25" customHeight="1" x14ac:dyDescent="0.35">
      <c r="A808" s="282"/>
    </row>
    <row r="809" spans="1:1" ht="14.25" customHeight="1" x14ac:dyDescent="0.35">
      <c r="A809" s="282"/>
    </row>
    <row r="810" spans="1:1" ht="14.25" customHeight="1" x14ac:dyDescent="0.35">
      <c r="A810" s="282"/>
    </row>
    <row r="811" spans="1:1" ht="14.25" customHeight="1" x14ac:dyDescent="0.35">
      <c r="A811" s="282"/>
    </row>
    <row r="812" spans="1:1" ht="14.25" customHeight="1" x14ac:dyDescent="0.35">
      <c r="A812" s="282"/>
    </row>
    <row r="813" spans="1:1" ht="14.25" customHeight="1" x14ac:dyDescent="0.35">
      <c r="A813" s="282"/>
    </row>
    <row r="814" spans="1:1" ht="14.25" customHeight="1" x14ac:dyDescent="0.35">
      <c r="A814" s="282"/>
    </row>
    <row r="815" spans="1:1" ht="14.25" customHeight="1" x14ac:dyDescent="0.35">
      <c r="A815" s="282"/>
    </row>
    <row r="816" spans="1:1" ht="14.25" customHeight="1" x14ac:dyDescent="0.35">
      <c r="A816" s="282"/>
    </row>
    <row r="817" spans="1:1" ht="14.25" customHeight="1" x14ac:dyDescent="0.35">
      <c r="A817" s="282"/>
    </row>
    <row r="818" spans="1:1" ht="14.25" customHeight="1" x14ac:dyDescent="0.35">
      <c r="A818" s="282"/>
    </row>
    <row r="819" spans="1:1" ht="14.25" customHeight="1" x14ac:dyDescent="0.35">
      <c r="A819" s="282"/>
    </row>
    <row r="820" spans="1:1" ht="14.25" customHeight="1" x14ac:dyDescent="0.35">
      <c r="A820" s="282"/>
    </row>
    <row r="821" spans="1:1" ht="14.25" customHeight="1" x14ac:dyDescent="0.35">
      <c r="A821" s="282"/>
    </row>
    <row r="822" spans="1:1" ht="14.25" customHeight="1" x14ac:dyDescent="0.35">
      <c r="A822" s="282"/>
    </row>
    <row r="823" spans="1:1" ht="14.25" customHeight="1" x14ac:dyDescent="0.35">
      <c r="A823" s="282"/>
    </row>
    <row r="824" spans="1:1" ht="14.25" customHeight="1" x14ac:dyDescent="0.35">
      <c r="A824" s="282"/>
    </row>
    <row r="825" spans="1:1" ht="14.25" customHeight="1" x14ac:dyDescent="0.35">
      <c r="A825" s="282"/>
    </row>
    <row r="826" spans="1:1" ht="14.25" customHeight="1" x14ac:dyDescent="0.35">
      <c r="A826" s="282"/>
    </row>
    <row r="827" spans="1:1" ht="14.25" customHeight="1" x14ac:dyDescent="0.35">
      <c r="A827" s="282"/>
    </row>
    <row r="828" spans="1:1" ht="14.25" customHeight="1" x14ac:dyDescent="0.35">
      <c r="A828" s="282"/>
    </row>
    <row r="829" spans="1:1" ht="14.25" customHeight="1" x14ac:dyDescent="0.35">
      <c r="A829" s="282"/>
    </row>
    <row r="830" spans="1:1" ht="14.25" customHeight="1" x14ac:dyDescent="0.35">
      <c r="A830" s="282"/>
    </row>
    <row r="831" spans="1:1" ht="14.25" customHeight="1" x14ac:dyDescent="0.35">
      <c r="A831" s="282"/>
    </row>
    <row r="832" spans="1:1" ht="14.25" customHeight="1" x14ac:dyDescent="0.35">
      <c r="A832" s="282"/>
    </row>
    <row r="833" spans="1:1" ht="14.25" customHeight="1" x14ac:dyDescent="0.35">
      <c r="A833" s="282"/>
    </row>
    <row r="834" spans="1:1" ht="14.25" customHeight="1" x14ac:dyDescent="0.35">
      <c r="A834" s="282"/>
    </row>
    <row r="835" spans="1:1" ht="14.25" customHeight="1" x14ac:dyDescent="0.35">
      <c r="A835" s="282"/>
    </row>
    <row r="836" spans="1:1" ht="14.25" customHeight="1" x14ac:dyDescent="0.35">
      <c r="A836" s="282"/>
    </row>
    <row r="837" spans="1:1" ht="14.25" customHeight="1" x14ac:dyDescent="0.35">
      <c r="A837" s="282"/>
    </row>
    <row r="838" spans="1:1" ht="14.25" customHeight="1" x14ac:dyDescent="0.35">
      <c r="A838" s="282"/>
    </row>
    <row r="839" spans="1:1" ht="14.25" customHeight="1" x14ac:dyDescent="0.35">
      <c r="A839" s="282"/>
    </row>
    <row r="840" spans="1:1" ht="14.25" customHeight="1" x14ac:dyDescent="0.35">
      <c r="A840" s="282"/>
    </row>
    <row r="841" spans="1:1" ht="14.25" customHeight="1" x14ac:dyDescent="0.35">
      <c r="A841" s="282"/>
    </row>
    <row r="842" spans="1:1" ht="14.25" customHeight="1" x14ac:dyDescent="0.35">
      <c r="A842" s="282"/>
    </row>
    <row r="843" spans="1:1" ht="14.25" customHeight="1" x14ac:dyDescent="0.35">
      <c r="A843" s="282"/>
    </row>
    <row r="844" spans="1:1" ht="14.25" customHeight="1" x14ac:dyDescent="0.35">
      <c r="A844" s="282"/>
    </row>
    <row r="845" spans="1:1" ht="14.25" customHeight="1" x14ac:dyDescent="0.35">
      <c r="A845" s="282"/>
    </row>
    <row r="846" spans="1:1" ht="14.25" customHeight="1" x14ac:dyDescent="0.35">
      <c r="A846" s="282"/>
    </row>
    <row r="847" spans="1:1" ht="14.25" customHeight="1" x14ac:dyDescent="0.35">
      <c r="A847" s="282"/>
    </row>
    <row r="848" spans="1:1" ht="14.25" customHeight="1" x14ac:dyDescent="0.35">
      <c r="A848" s="282"/>
    </row>
    <row r="849" spans="1:1" ht="14.25" customHeight="1" x14ac:dyDescent="0.35">
      <c r="A849" s="282"/>
    </row>
    <row r="850" spans="1:1" ht="14.25" customHeight="1" x14ac:dyDescent="0.35">
      <c r="A850" s="282"/>
    </row>
    <row r="851" spans="1:1" ht="14.25" customHeight="1" x14ac:dyDescent="0.35">
      <c r="A851" s="282"/>
    </row>
    <row r="852" spans="1:1" ht="14.25" customHeight="1" x14ac:dyDescent="0.35">
      <c r="A852" s="282"/>
    </row>
    <row r="853" spans="1:1" ht="14.25" customHeight="1" x14ac:dyDescent="0.35">
      <c r="A853" s="282"/>
    </row>
    <row r="854" spans="1:1" ht="14.25" customHeight="1" x14ac:dyDescent="0.35">
      <c r="A854" s="282"/>
    </row>
    <row r="855" spans="1:1" ht="14.25" customHeight="1" x14ac:dyDescent="0.35">
      <c r="A855" s="282"/>
    </row>
    <row r="856" spans="1:1" ht="14.25" customHeight="1" x14ac:dyDescent="0.35">
      <c r="A856" s="282"/>
    </row>
    <row r="857" spans="1:1" ht="14.25" customHeight="1" x14ac:dyDescent="0.35">
      <c r="A857" s="282"/>
    </row>
    <row r="858" spans="1:1" ht="14.25" customHeight="1" x14ac:dyDescent="0.35">
      <c r="A858" s="282"/>
    </row>
    <row r="859" spans="1:1" ht="14.25" customHeight="1" x14ac:dyDescent="0.35">
      <c r="A859" s="282"/>
    </row>
    <row r="860" spans="1:1" ht="14.25" customHeight="1" x14ac:dyDescent="0.35">
      <c r="A860" s="282"/>
    </row>
    <row r="861" spans="1:1" ht="14.25" customHeight="1" x14ac:dyDescent="0.35">
      <c r="A861" s="282"/>
    </row>
    <row r="862" spans="1:1" ht="14.25" customHeight="1" x14ac:dyDescent="0.35">
      <c r="A862" s="282"/>
    </row>
    <row r="863" spans="1:1" ht="14.25" customHeight="1" x14ac:dyDescent="0.35">
      <c r="A863" s="282"/>
    </row>
    <row r="864" spans="1:1" ht="14.25" customHeight="1" x14ac:dyDescent="0.35">
      <c r="A864" s="282"/>
    </row>
    <row r="865" spans="1:1" ht="14.25" customHeight="1" x14ac:dyDescent="0.35">
      <c r="A865" s="282"/>
    </row>
    <row r="866" spans="1:1" ht="14.25" customHeight="1" x14ac:dyDescent="0.35">
      <c r="A866" s="282"/>
    </row>
    <row r="867" spans="1:1" ht="14.25" customHeight="1" x14ac:dyDescent="0.35">
      <c r="A867" s="282"/>
    </row>
    <row r="868" spans="1:1" ht="14.25" customHeight="1" x14ac:dyDescent="0.35">
      <c r="A868" s="282"/>
    </row>
    <row r="869" spans="1:1" ht="14.25" customHeight="1" x14ac:dyDescent="0.35">
      <c r="A869" s="282"/>
    </row>
    <row r="870" spans="1:1" ht="14.25" customHeight="1" x14ac:dyDescent="0.35">
      <c r="A870" s="282"/>
    </row>
    <row r="871" spans="1:1" ht="14.25" customHeight="1" x14ac:dyDescent="0.35">
      <c r="A871" s="282"/>
    </row>
    <row r="872" spans="1:1" ht="14.25" customHeight="1" x14ac:dyDescent="0.35">
      <c r="A872" s="282"/>
    </row>
    <row r="873" spans="1:1" ht="14.25" customHeight="1" x14ac:dyDescent="0.35">
      <c r="A873" s="282"/>
    </row>
    <row r="874" spans="1:1" ht="14.25" customHeight="1" x14ac:dyDescent="0.35">
      <c r="A874" s="282"/>
    </row>
    <row r="875" spans="1:1" ht="14.25" customHeight="1" x14ac:dyDescent="0.35">
      <c r="A875" s="282"/>
    </row>
    <row r="876" spans="1:1" ht="14.25" customHeight="1" x14ac:dyDescent="0.35">
      <c r="A876" s="282"/>
    </row>
    <row r="877" spans="1:1" ht="14.25" customHeight="1" x14ac:dyDescent="0.35">
      <c r="A877" s="282"/>
    </row>
    <row r="878" spans="1:1" ht="14.25" customHeight="1" x14ac:dyDescent="0.35">
      <c r="A878" s="282"/>
    </row>
    <row r="879" spans="1:1" ht="14.25" customHeight="1" x14ac:dyDescent="0.35">
      <c r="A879" s="282"/>
    </row>
    <row r="880" spans="1:1" ht="14.25" customHeight="1" x14ac:dyDescent="0.35">
      <c r="A880" s="282"/>
    </row>
    <row r="881" spans="1:1" ht="14.25" customHeight="1" x14ac:dyDescent="0.35">
      <c r="A881" s="282"/>
    </row>
    <row r="882" spans="1:1" ht="14.25" customHeight="1" x14ac:dyDescent="0.35">
      <c r="A882" s="282"/>
    </row>
    <row r="883" spans="1:1" ht="14.25" customHeight="1" x14ac:dyDescent="0.35">
      <c r="A883" s="282"/>
    </row>
    <row r="884" spans="1:1" ht="14.25" customHeight="1" x14ac:dyDescent="0.35">
      <c r="A884" s="282"/>
    </row>
    <row r="885" spans="1:1" ht="14.25" customHeight="1" x14ac:dyDescent="0.35">
      <c r="A885" s="282"/>
    </row>
    <row r="886" spans="1:1" ht="14.25" customHeight="1" x14ac:dyDescent="0.35">
      <c r="A886" s="282"/>
    </row>
    <row r="887" spans="1:1" ht="14.25" customHeight="1" x14ac:dyDescent="0.35">
      <c r="A887" s="282"/>
    </row>
    <row r="888" spans="1:1" ht="14.25" customHeight="1" x14ac:dyDescent="0.35">
      <c r="A888" s="282"/>
    </row>
    <row r="889" spans="1:1" ht="14.25" customHeight="1" x14ac:dyDescent="0.35">
      <c r="A889" s="282"/>
    </row>
    <row r="890" spans="1:1" ht="14.25" customHeight="1" x14ac:dyDescent="0.35">
      <c r="A890" s="282"/>
    </row>
    <row r="891" spans="1:1" ht="14.25" customHeight="1" x14ac:dyDescent="0.35">
      <c r="A891" s="282"/>
    </row>
    <row r="892" spans="1:1" ht="14.25" customHeight="1" x14ac:dyDescent="0.35">
      <c r="A892" s="282"/>
    </row>
    <row r="893" spans="1:1" ht="14.25" customHeight="1" x14ac:dyDescent="0.35">
      <c r="A893" s="282"/>
    </row>
    <row r="894" spans="1:1" ht="14.25" customHeight="1" x14ac:dyDescent="0.35">
      <c r="A894" s="282"/>
    </row>
    <row r="895" spans="1:1" ht="14.25" customHeight="1" x14ac:dyDescent="0.35">
      <c r="A895" s="282"/>
    </row>
    <row r="896" spans="1:1" ht="14.25" customHeight="1" x14ac:dyDescent="0.35">
      <c r="A896" s="282"/>
    </row>
    <row r="897" spans="1:1" ht="14.25" customHeight="1" x14ac:dyDescent="0.35">
      <c r="A897" s="282"/>
    </row>
    <row r="898" spans="1:1" ht="14.25" customHeight="1" x14ac:dyDescent="0.35">
      <c r="A898" s="282"/>
    </row>
    <row r="899" spans="1:1" ht="14.25" customHeight="1" x14ac:dyDescent="0.35">
      <c r="A899" s="282"/>
    </row>
    <row r="900" spans="1:1" ht="14.25" customHeight="1" x14ac:dyDescent="0.35">
      <c r="A900" s="282"/>
    </row>
    <row r="901" spans="1:1" ht="14.25" customHeight="1" x14ac:dyDescent="0.35">
      <c r="A901" s="282"/>
    </row>
    <row r="902" spans="1:1" ht="14.25" customHeight="1" x14ac:dyDescent="0.35">
      <c r="A902" s="282"/>
    </row>
    <row r="903" spans="1:1" ht="14.25" customHeight="1" x14ac:dyDescent="0.35">
      <c r="A903" s="282"/>
    </row>
    <row r="904" spans="1:1" ht="14.25" customHeight="1" x14ac:dyDescent="0.35">
      <c r="A904" s="282"/>
    </row>
    <row r="905" spans="1:1" ht="14.25" customHeight="1" x14ac:dyDescent="0.35">
      <c r="A905" s="282"/>
    </row>
    <row r="906" spans="1:1" ht="14.25" customHeight="1" x14ac:dyDescent="0.35">
      <c r="A906" s="282"/>
    </row>
    <row r="907" spans="1:1" ht="14.25" customHeight="1" x14ac:dyDescent="0.35">
      <c r="A907" s="282"/>
    </row>
    <row r="908" spans="1:1" ht="14.25" customHeight="1" x14ac:dyDescent="0.35">
      <c r="A908" s="282"/>
    </row>
    <row r="909" spans="1:1" ht="14.25" customHeight="1" x14ac:dyDescent="0.35">
      <c r="A909" s="282"/>
    </row>
    <row r="910" spans="1:1" ht="14.25" customHeight="1" x14ac:dyDescent="0.35">
      <c r="A910" s="282"/>
    </row>
    <row r="911" spans="1:1" ht="14.25" customHeight="1" x14ac:dyDescent="0.35">
      <c r="A911" s="282"/>
    </row>
    <row r="912" spans="1:1" ht="14.25" customHeight="1" x14ac:dyDescent="0.35">
      <c r="A912" s="282"/>
    </row>
    <row r="913" spans="1:1" ht="14.25" customHeight="1" x14ac:dyDescent="0.35">
      <c r="A913" s="282"/>
    </row>
    <row r="914" spans="1:1" ht="14.25" customHeight="1" x14ac:dyDescent="0.35">
      <c r="A914" s="282"/>
    </row>
    <row r="915" spans="1:1" ht="14.25" customHeight="1" x14ac:dyDescent="0.35">
      <c r="A915" s="282"/>
    </row>
    <row r="916" spans="1:1" ht="14.25" customHeight="1" x14ac:dyDescent="0.35">
      <c r="A916" s="282"/>
    </row>
    <row r="917" spans="1:1" ht="14.25" customHeight="1" x14ac:dyDescent="0.35">
      <c r="A917" s="282"/>
    </row>
    <row r="918" spans="1:1" ht="14.25" customHeight="1" x14ac:dyDescent="0.35">
      <c r="A918" s="282"/>
    </row>
    <row r="919" spans="1:1" ht="14.25" customHeight="1" x14ac:dyDescent="0.35">
      <c r="A919" s="282"/>
    </row>
    <row r="920" spans="1:1" ht="14.25" customHeight="1" x14ac:dyDescent="0.35">
      <c r="A920" s="282"/>
    </row>
    <row r="921" spans="1:1" ht="14.25" customHeight="1" x14ac:dyDescent="0.35">
      <c r="A921" s="282"/>
    </row>
    <row r="922" spans="1:1" ht="14.25" customHeight="1" x14ac:dyDescent="0.35">
      <c r="A922" s="282"/>
    </row>
    <row r="923" spans="1:1" ht="14.25" customHeight="1" x14ac:dyDescent="0.35">
      <c r="A923" s="282"/>
    </row>
    <row r="924" spans="1:1" ht="14.25" customHeight="1" x14ac:dyDescent="0.35">
      <c r="A924" s="282"/>
    </row>
    <row r="925" spans="1:1" ht="14.25" customHeight="1" x14ac:dyDescent="0.35">
      <c r="A925" s="282"/>
    </row>
    <row r="926" spans="1:1" ht="14.25" customHeight="1" x14ac:dyDescent="0.35">
      <c r="A926" s="282"/>
    </row>
    <row r="927" spans="1:1" ht="14.25" customHeight="1" x14ac:dyDescent="0.35">
      <c r="A927" s="282"/>
    </row>
    <row r="928" spans="1:1" ht="14.25" customHeight="1" x14ac:dyDescent="0.35">
      <c r="A928" s="282"/>
    </row>
    <row r="929" spans="1:1" ht="14.25" customHeight="1" x14ac:dyDescent="0.35">
      <c r="A929" s="282"/>
    </row>
    <row r="930" spans="1:1" ht="14.25" customHeight="1" x14ac:dyDescent="0.35">
      <c r="A930" s="282"/>
    </row>
    <row r="931" spans="1:1" ht="14.25" customHeight="1" x14ac:dyDescent="0.35">
      <c r="A931" s="282"/>
    </row>
    <row r="932" spans="1:1" ht="14.25" customHeight="1" x14ac:dyDescent="0.35">
      <c r="A932" s="282"/>
    </row>
    <row r="933" spans="1:1" ht="14.25" customHeight="1" x14ac:dyDescent="0.35">
      <c r="A933" s="282"/>
    </row>
    <row r="934" spans="1:1" ht="14.25" customHeight="1" x14ac:dyDescent="0.35">
      <c r="A934" s="282"/>
    </row>
    <row r="935" spans="1:1" ht="14.25" customHeight="1" x14ac:dyDescent="0.35">
      <c r="A935" s="282"/>
    </row>
    <row r="936" spans="1:1" ht="14.25" customHeight="1" x14ac:dyDescent="0.35">
      <c r="A936" s="282"/>
    </row>
    <row r="937" spans="1:1" ht="14.25" customHeight="1" x14ac:dyDescent="0.35">
      <c r="A937" s="282"/>
    </row>
    <row r="938" spans="1:1" ht="14.25" customHeight="1" x14ac:dyDescent="0.35">
      <c r="A938" s="282"/>
    </row>
    <row r="939" spans="1:1" ht="14.25" customHeight="1" x14ac:dyDescent="0.35">
      <c r="A939" s="282"/>
    </row>
    <row r="940" spans="1:1" ht="14.25" customHeight="1" x14ac:dyDescent="0.35">
      <c r="A940" s="282"/>
    </row>
    <row r="941" spans="1:1" ht="14.25" customHeight="1" x14ac:dyDescent="0.35">
      <c r="A941" s="282"/>
    </row>
    <row r="942" spans="1:1" ht="14.25" customHeight="1" x14ac:dyDescent="0.35">
      <c r="A942" s="282"/>
    </row>
    <row r="943" spans="1:1" ht="14.25" customHeight="1" x14ac:dyDescent="0.35">
      <c r="A943" s="282"/>
    </row>
    <row r="944" spans="1:1" ht="14.25" customHeight="1" x14ac:dyDescent="0.35">
      <c r="A944" s="282"/>
    </row>
    <row r="945" spans="1:1" ht="14.25" customHeight="1" x14ac:dyDescent="0.35">
      <c r="A945" s="282"/>
    </row>
    <row r="946" spans="1:1" ht="14.25" customHeight="1" x14ac:dyDescent="0.35">
      <c r="A946" s="282"/>
    </row>
    <row r="947" spans="1:1" ht="14.25" customHeight="1" x14ac:dyDescent="0.35">
      <c r="A947" s="282"/>
    </row>
    <row r="948" spans="1:1" ht="14.25" customHeight="1" x14ac:dyDescent="0.35">
      <c r="A948" s="282"/>
    </row>
    <row r="949" spans="1:1" ht="14.25" customHeight="1" x14ac:dyDescent="0.35">
      <c r="A949" s="282"/>
    </row>
    <row r="950" spans="1:1" ht="14.25" customHeight="1" x14ac:dyDescent="0.35">
      <c r="A950" s="282"/>
    </row>
    <row r="951" spans="1:1" ht="14.25" customHeight="1" x14ac:dyDescent="0.35">
      <c r="A951" s="282"/>
    </row>
    <row r="952" spans="1:1" ht="14.25" customHeight="1" x14ac:dyDescent="0.35">
      <c r="A952" s="282"/>
    </row>
    <row r="953" spans="1:1" ht="14.25" customHeight="1" x14ac:dyDescent="0.35">
      <c r="A953" s="282"/>
    </row>
    <row r="954" spans="1:1" ht="14.25" customHeight="1" x14ac:dyDescent="0.35">
      <c r="A954" s="282"/>
    </row>
    <row r="955" spans="1:1" ht="14.25" customHeight="1" x14ac:dyDescent="0.35">
      <c r="A955" s="282"/>
    </row>
    <row r="956" spans="1:1" ht="14.25" customHeight="1" x14ac:dyDescent="0.35">
      <c r="A956" s="282"/>
    </row>
    <row r="957" spans="1:1" ht="14.25" customHeight="1" x14ac:dyDescent="0.35">
      <c r="A957" s="282"/>
    </row>
    <row r="958" spans="1:1" ht="14.25" customHeight="1" x14ac:dyDescent="0.35">
      <c r="A958" s="282"/>
    </row>
    <row r="959" spans="1:1" ht="14.25" customHeight="1" x14ac:dyDescent="0.35">
      <c r="A959" s="282"/>
    </row>
    <row r="960" spans="1:1" ht="14.25" customHeight="1" x14ac:dyDescent="0.35">
      <c r="A960" s="282"/>
    </row>
    <row r="961" spans="1:1" ht="14.25" customHeight="1" x14ac:dyDescent="0.35">
      <c r="A961" s="282"/>
    </row>
    <row r="962" spans="1:1" ht="14.25" customHeight="1" x14ac:dyDescent="0.35">
      <c r="A962" s="282"/>
    </row>
    <row r="963" spans="1:1" ht="14.25" customHeight="1" x14ac:dyDescent="0.35">
      <c r="A963" s="282"/>
    </row>
    <row r="964" spans="1:1" ht="14.25" customHeight="1" x14ac:dyDescent="0.35">
      <c r="A964" s="282"/>
    </row>
    <row r="965" spans="1:1" ht="14.25" customHeight="1" x14ac:dyDescent="0.35">
      <c r="A965" s="282"/>
    </row>
    <row r="966" spans="1:1" ht="14.25" customHeight="1" x14ac:dyDescent="0.35">
      <c r="A966" s="282"/>
    </row>
    <row r="967" spans="1:1" ht="14.25" customHeight="1" x14ac:dyDescent="0.35">
      <c r="A967" s="282"/>
    </row>
    <row r="968" spans="1:1" ht="14.25" customHeight="1" x14ac:dyDescent="0.35">
      <c r="A968" s="282"/>
    </row>
    <row r="969" spans="1:1" ht="14.25" customHeight="1" x14ac:dyDescent="0.35">
      <c r="A969" s="282"/>
    </row>
    <row r="970" spans="1:1" ht="14.25" customHeight="1" x14ac:dyDescent="0.35">
      <c r="A970" s="282"/>
    </row>
    <row r="971" spans="1:1" ht="14.25" customHeight="1" x14ac:dyDescent="0.35">
      <c r="A971" s="282"/>
    </row>
    <row r="972" spans="1:1" ht="14.25" customHeight="1" x14ac:dyDescent="0.35">
      <c r="A972" s="282"/>
    </row>
    <row r="973" spans="1:1" ht="14.25" customHeight="1" x14ac:dyDescent="0.35">
      <c r="A973" s="282"/>
    </row>
    <row r="974" spans="1:1" ht="14.25" customHeight="1" x14ac:dyDescent="0.35">
      <c r="A974" s="282"/>
    </row>
    <row r="975" spans="1:1" ht="14.25" customHeight="1" x14ac:dyDescent="0.35">
      <c r="A975" s="282"/>
    </row>
    <row r="976" spans="1:1" ht="14.25" customHeight="1" x14ac:dyDescent="0.35">
      <c r="A976" s="282"/>
    </row>
    <row r="977" spans="1:1" ht="14.25" customHeight="1" x14ac:dyDescent="0.35">
      <c r="A977" s="282"/>
    </row>
    <row r="978" spans="1:1" ht="14.25" customHeight="1" x14ac:dyDescent="0.35">
      <c r="A978" s="282"/>
    </row>
    <row r="979" spans="1:1" ht="14.25" customHeight="1" x14ac:dyDescent="0.35">
      <c r="A979" s="282"/>
    </row>
    <row r="980" spans="1:1" ht="14.25" customHeight="1" x14ac:dyDescent="0.35">
      <c r="A980" s="282"/>
    </row>
    <row r="981" spans="1:1" ht="14.25" customHeight="1" x14ac:dyDescent="0.35">
      <c r="A981" s="282"/>
    </row>
    <row r="982" spans="1:1" ht="14.25" customHeight="1" x14ac:dyDescent="0.35">
      <c r="A982" s="282"/>
    </row>
    <row r="983" spans="1:1" ht="14.25" customHeight="1" x14ac:dyDescent="0.35">
      <c r="A983" s="282"/>
    </row>
    <row r="984" spans="1:1" ht="14.25" customHeight="1" x14ac:dyDescent="0.35">
      <c r="A984" s="282"/>
    </row>
    <row r="985" spans="1:1" ht="14.25" customHeight="1" x14ac:dyDescent="0.35">
      <c r="A985" s="282"/>
    </row>
    <row r="986" spans="1:1" ht="14.25" customHeight="1" x14ac:dyDescent="0.35">
      <c r="A986" s="282"/>
    </row>
    <row r="987" spans="1:1" ht="14.25" customHeight="1" x14ac:dyDescent="0.35">
      <c r="A987" s="282"/>
    </row>
    <row r="988" spans="1:1" ht="14.25" customHeight="1" x14ac:dyDescent="0.35">
      <c r="A988" s="282"/>
    </row>
    <row r="989" spans="1:1" ht="14.25" customHeight="1" x14ac:dyDescent="0.35">
      <c r="A989" s="282"/>
    </row>
    <row r="990" spans="1:1" ht="14.25" customHeight="1" x14ac:dyDescent="0.35">
      <c r="A990" s="282"/>
    </row>
    <row r="991" spans="1:1" ht="14.25" customHeight="1" x14ac:dyDescent="0.35">
      <c r="A991" s="282"/>
    </row>
    <row r="992" spans="1:1" ht="14.25" customHeight="1" x14ac:dyDescent="0.35">
      <c r="A992" s="282"/>
    </row>
    <row r="993" spans="1:1" ht="14.25" customHeight="1" x14ac:dyDescent="0.35">
      <c r="A993" s="282"/>
    </row>
    <row r="994" spans="1:1" ht="14.25" customHeight="1" x14ac:dyDescent="0.35">
      <c r="A994" s="282"/>
    </row>
    <row r="995" spans="1:1" ht="14.25" customHeight="1" x14ac:dyDescent="0.35">
      <c r="A995" s="282"/>
    </row>
    <row r="996" spans="1:1" ht="14.25" customHeight="1" x14ac:dyDescent="0.35">
      <c r="A996" s="282"/>
    </row>
    <row r="997" spans="1:1" ht="14.25" customHeight="1" x14ac:dyDescent="0.35">
      <c r="A997" s="282"/>
    </row>
    <row r="998" spans="1:1" ht="14.25" customHeight="1" x14ac:dyDescent="0.35">
      <c r="A998" s="282"/>
    </row>
    <row r="999" spans="1:1" ht="14.25" customHeight="1" x14ac:dyDescent="0.35">
      <c r="A999" s="282"/>
    </row>
    <row r="1000" spans="1:1" ht="14.25" customHeight="1" x14ac:dyDescent="0.35">
      <c r="A1000" s="282"/>
    </row>
  </sheetData>
  <mergeCells count="11">
    <mergeCell ref="A6:A27"/>
    <mergeCell ref="K7:N7"/>
    <mergeCell ref="R7:U7"/>
    <mergeCell ref="Y7:AB7"/>
    <mergeCell ref="AF7:AI7"/>
    <mergeCell ref="AT7:AW7"/>
    <mergeCell ref="BA7:BD7"/>
    <mergeCell ref="BH7:BK7"/>
    <mergeCell ref="BO7:BR7"/>
    <mergeCell ref="C4:H5"/>
    <mergeCell ref="AM7:AP7"/>
  </mergeCells>
  <conditionalFormatting sqref="E7:H7 D7:D18">
    <cfRule type="expression" dxfId="2" priority="1">
      <formula>#REF!="Lumpsum"</formula>
    </cfRule>
    <cfRule type="expression" dxfId="1" priority="2">
      <formula>#REF!="Per Unit"</formula>
    </cfRule>
  </conditionalFormatting>
  <pageMargins left="0.7" right="0.7" top="0.75" bottom="0.75" header="0" footer="0"/>
  <pageSetup orientation="landscape"/>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AE2D5"/>
  </sheetPr>
  <dimension ref="A1:Z1000"/>
  <sheetViews>
    <sheetView showGridLines="0" workbookViewId="0"/>
  </sheetViews>
  <sheetFormatPr defaultColWidth="12.6328125" defaultRowHeight="15" customHeight="1" x14ac:dyDescent="0.35"/>
  <cols>
    <col min="1" max="1" width="25.6328125" customWidth="1"/>
    <col min="2" max="2" width="8.6328125" customWidth="1"/>
    <col min="3" max="3" width="6.36328125" customWidth="1"/>
    <col min="4" max="4" width="16.453125" customWidth="1"/>
    <col min="5" max="7" width="13.36328125" customWidth="1"/>
    <col min="8" max="8" width="23.08984375" customWidth="1"/>
    <col min="9" max="13" width="13.36328125" customWidth="1"/>
    <col min="14" max="14" width="24.08984375" customWidth="1"/>
    <col min="15" max="16" width="10.90625" customWidth="1"/>
    <col min="17" max="17" width="24.453125" customWidth="1"/>
    <col min="18" max="18" width="10.90625" customWidth="1"/>
    <col min="19" max="26" width="10.453125" customWidth="1"/>
  </cols>
  <sheetData>
    <row r="1" spans="1:26" ht="48.75" customHeight="1" x14ac:dyDescent="0.35">
      <c r="A1" s="282"/>
      <c r="B1" s="283"/>
      <c r="C1" s="318" t="s">
        <v>40</v>
      </c>
      <c r="D1" s="283"/>
      <c r="E1" s="283"/>
      <c r="F1" s="283"/>
      <c r="G1" s="283"/>
      <c r="H1" s="283"/>
      <c r="I1" s="283"/>
      <c r="J1" s="283"/>
      <c r="K1" s="283"/>
      <c r="L1" s="283"/>
      <c r="M1" s="283"/>
      <c r="N1" s="283"/>
      <c r="O1" s="283"/>
      <c r="P1" s="283"/>
      <c r="Q1" s="283"/>
      <c r="R1" s="283"/>
      <c r="S1" s="283"/>
      <c r="T1" s="283"/>
      <c r="U1" s="283"/>
      <c r="V1" s="283"/>
      <c r="W1" s="283"/>
      <c r="X1" s="283"/>
      <c r="Y1" s="283"/>
      <c r="Z1" s="283"/>
    </row>
    <row r="2" spans="1:26" ht="14.25" customHeight="1" x14ac:dyDescent="0.35">
      <c r="A2" s="282"/>
      <c r="E2" s="319"/>
      <c r="H2" s="66"/>
    </row>
    <row r="3" spans="1:26" ht="15" customHeight="1" x14ac:dyDescent="0.35">
      <c r="A3" s="282"/>
      <c r="C3" s="417" t="s">
        <v>397</v>
      </c>
      <c r="D3" s="351"/>
      <c r="E3" s="351"/>
      <c r="F3" s="351"/>
      <c r="G3" s="351"/>
      <c r="H3" s="351"/>
      <c r="I3" s="351"/>
      <c r="J3" s="351"/>
      <c r="K3" s="351"/>
      <c r="L3" s="351"/>
      <c r="M3" s="352"/>
    </row>
    <row r="4" spans="1:26" ht="15" customHeight="1" x14ac:dyDescent="0.35">
      <c r="A4" s="286"/>
      <c r="C4" s="423"/>
      <c r="D4" s="424"/>
      <c r="E4" s="424"/>
      <c r="F4" s="424"/>
      <c r="G4" s="424"/>
      <c r="H4" s="424"/>
      <c r="I4" s="424"/>
      <c r="J4" s="424"/>
      <c r="K4" s="424"/>
      <c r="L4" s="424"/>
      <c r="M4" s="425"/>
      <c r="N4" s="62"/>
      <c r="Q4" s="62"/>
    </row>
    <row r="5" spans="1:26" ht="14.25" customHeight="1" x14ac:dyDescent="0.35">
      <c r="A5" s="286" t="s">
        <v>51</v>
      </c>
      <c r="C5" s="320" t="s">
        <v>151</v>
      </c>
      <c r="D5" s="321" t="s">
        <v>398</v>
      </c>
      <c r="E5" s="322" t="s">
        <v>399</v>
      </c>
      <c r="F5" s="323" t="s">
        <v>400</v>
      </c>
      <c r="G5" s="321" t="s">
        <v>401</v>
      </c>
      <c r="H5" s="321" t="s">
        <v>402</v>
      </c>
      <c r="I5" s="314">
        <f>IF('Set Up Your Model'!$Q$36="","Year 1",'Set Up Your Model'!$Q$36)</f>
        <v>2025</v>
      </c>
      <c r="J5" s="314">
        <f>IF('Set Up Your Model'!$R$36="","Year 2",'Set Up Your Model'!$R$36)</f>
        <v>2026</v>
      </c>
      <c r="K5" s="314">
        <f>IF('Set Up Your Model'!$S$36="","Year 3",'Set Up Your Model'!$S$36)</f>
        <v>2027</v>
      </c>
      <c r="L5" s="314">
        <f>IF('Set Up Your Model'!$T$36="","Year 4",'Set Up Your Model'!$T$36)</f>
        <v>2028</v>
      </c>
      <c r="M5" s="315">
        <f>IF('Set Up Your Model'!$U$36="","Year 5",'Set Up Your Model'!$U$36)</f>
        <v>2029</v>
      </c>
    </row>
    <row r="6" spans="1:26" ht="14.25" customHeight="1" x14ac:dyDescent="0.35">
      <c r="A6" s="418" t="s">
        <v>403</v>
      </c>
      <c r="C6" s="324">
        <v>1</v>
      </c>
      <c r="D6" s="93" t="e">
        <f t="array" aca="1" ref="D6" ca="1">_xlws.FILTER('Investment Required'!$K:$K,'Investment Required'!$L:$L="Tangible")</f>
        <v>#NAME?</v>
      </c>
      <c r="E6" s="65" t="e">
        <f t="array" aca="1" ref="E6" ca="1">_xlws.FILTER('Investment Required'!$M:$M,'Investment Required'!$L:$L="Tangible")</f>
        <v>#NAME?</v>
      </c>
      <c r="F6" s="325"/>
      <c r="G6" s="325"/>
      <c r="H6" s="166"/>
      <c r="I6" s="65"/>
      <c r="J6" s="65"/>
      <c r="K6" s="65"/>
      <c r="L6" s="65"/>
      <c r="M6" s="326"/>
      <c r="N6" s="62"/>
      <c r="O6" s="62"/>
      <c r="Q6" s="66"/>
    </row>
    <row r="7" spans="1:26" ht="14.25" customHeight="1" x14ac:dyDescent="0.35">
      <c r="A7" s="361"/>
      <c r="C7" s="324">
        <v>2</v>
      </c>
      <c r="E7" s="319"/>
      <c r="F7" s="325"/>
      <c r="G7" s="325"/>
      <c r="H7" s="166"/>
      <c r="I7" s="327"/>
      <c r="J7" s="327"/>
      <c r="K7" s="327"/>
      <c r="L7" s="327"/>
      <c r="M7" s="328"/>
    </row>
    <row r="8" spans="1:26" ht="14.25" customHeight="1" x14ac:dyDescent="0.35">
      <c r="A8" s="361"/>
      <c r="C8" s="324">
        <v>3</v>
      </c>
      <c r="E8" s="319"/>
      <c r="F8" s="325"/>
      <c r="G8" s="325"/>
      <c r="H8" s="166"/>
      <c r="I8" s="327"/>
      <c r="J8" s="327"/>
      <c r="K8" s="327"/>
      <c r="L8" s="327"/>
      <c r="M8" s="328"/>
      <c r="Q8" s="62"/>
      <c r="R8" s="62"/>
    </row>
    <row r="9" spans="1:26" ht="14.25" customHeight="1" x14ac:dyDescent="0.35">
      <c r="A9" s="361"/>
      <c r="C9" s="324">
        <v>4</v>
      </c>
      <c r="E9" s="319"/>
      <c r="F9" s="325"/>
      <c r="G9" s="325"/>
      <c r="H9" s="166"/>
      <c r="I9" s="327"/>
      <c r="J9" s="327"/>
      <c r="K9" s="327"/>
      <c r="L9" s="327"/>
      <c r="M9" s="328"/>
    </row>
    <row r="10" spans="1:26" ht="14.25" customHeight="1" x14ac:dyDescent="0.35">
      <c r="A10" s="361"/>
      <c r="C10" s="324">
        <v>5</v>
      </c>
      <c r="E10" s="319"/>
      <c r="F10" s="325"/>
      <c r="G10" s="325"/>
      <c r="H10" s="166"/>
      <c r="I10" s="327"/>
      <c r="J10" s="327"/>
      <c r="K10" s="327"/>
      <c r="L10" s="327"/>
      <c r="M10" s="328"/>
    </row>
    <row r="11" spans="1:26" ht="14.25" customHeight="1" x14ac:dyDescent="0.35">
      <c r="A11" s="361"/>
      <c r="C11" s="324">
        <v>6</v>
      </c>
      <c r="E11" s="319"/>
      <c r="F11" s="325"/>
      <c r="G11" s="325"/>
      <c r="H11" s="166"/>
      <c r="I11" s="327"/>
      <c r="J11" s="327"/>
      <c r="K11" s="327"/>
      <c r="L11" s="327"/>
      <c r="M11" s="328"/>
      <c r="N11" s="68"/>
    </row>
    <row r="12" spans="1:26" ht="14.25" customHeight="1" x14ac:dyDescent="0.35">
      <c r="A12" s="361"/>
      <c r="C12" s="324">
        <v>7</v>
      </c>
      <c r="E12" s="319"/>
      <c r="F12" s="325"/>
      <c r="G12" s="325"/>
      <c r="H12" s="166"/>
      <c r="I12" s="327"/>
      <c r="J12" s="327"/>
      <c r="K12" s="327"/>
      <c r="L12" s="327"/>
      <c r="M12" s="328"/>
    </row>
    <row r="13" spans="1:26" ht="14.25" customHeight="1" x14ac:dyDescent="0.35">
      <c r="A13" s="361"/>
      <c r="C13" s="324">
        <v>8</v>
      </c>
      <c r="E13" s="319"/>
      <c r="F13" s="325"/>
      <c r="G13" s="325"/>
      <c r="H13" s="166"/>
      <c r="I13" s="327"/>
      <c r="J13" s="327"/>
      <c r="K13" s="327"/>
      <c r="L13" s="327"/>
      <c r="M13" s="328"/>
    </row>
    <row r="14" spans="1:26" ht="14.25" customHeight="1" x14ac:dyDescent="0.35">
      <c r="A14" s="361"/>
      <c r="C14" s="324">
        <v>9</v>
      </c>
      <c r="E14" s="319"/>
      <c r="F14" s="325"/>
      <c r="G14" s="325"/>
      <c r="H14" s="166"/>
      <c r="I14" s="327"/>
      <c r="J14" s="327"/>
      <c r="K14" s="327"/>
      <c r="L14" s="327"/>
      <c r="M14" s="328"/>
      <c r="Q14" s="69"/>
      <c r="R14" s="69"/>
    </row>
    <row r="15" spans="1:26" ht="14.25" customHeight="1" x14ac:dyDescent="0.35">
      <c r="A15" s="361"/>
      <c r="C15" s="324">
        <v>10</v>
      </c>
      <c r="E15" s="319"/>
      <c r="F15" s="325"/>
      <c r="G15" s="325"/>
      <c r="H15" s="166"/>
      <c r="I15" s="327"/>
      <c r="J15" s="327"/>
      <c r="K15" s="327"/>
      <c r="L15" s="327"/>
      <c r="M15" s="328"/>
    </row>
    <row r="16" spans="1:26" ht="14.25" customHeight="1" x14ac:dyDescent="0.35">
      <c r="A16" s="361"/>
      <c r="C16" s="324">
        <v>11</v>
      </c>
      <c r="D16" s="62"/>
      <c r="E16" s="329"/>
      <c r="F16" s="325"/>
      <c r="G16" s="325"/>
      <c r="H16" s="330"/>
      <c r="I16" s="327"/>
      <c r="J16" s="327"/>
      <c r="K16" s="327"/>
      <c r="L16" s="327"/>
      <c r="M16" s="328"/>
    </row>
    <row r="17" spans="1:17" ht="14.25" customHeight="1" x14ac:dyDescent="0.35">
      <c r="A17" s="361"/>
      <c r="C17" s="324">
        <v>12</v>
      </c>
      <c r="E17" s="319"/>
      <c r="F17" s="325"/>
      <c r="G17" s="325"/>
      <c r="H17" s="166"/>
      <c r="I17" s="327"/>
      <c r="J17" s="327"/>
      <c r="K17" s="327"/>
      <c r="L17" s="327"/>
      <c r="M17" s="328"/>
      <c r="Q17" s="68"/>
    </row>
    <row r="18" spans="1:17" ht="14.25" customHeight="1" x14ac:dyDescent="0.35">
      <c r="A18" s="361"/>
      <c r="C18" s="324">
        <v>13</v>
      </c>
      <c r="E18" s="319"/>
      <c r="F18" s="325"/>
      <c r="G18" s="325"/>
      <c r="H18" s="166"/>
      <c r="I18" s="327"/>
      <c r="J18" s="327"/>
      <c r="K18" s="327"/>
      <c r="L18" s="327"/>
      <c r="M18" s="328"/>
      <c r="Q18" s="68"/>
    </row>
    <row r="19" spans="1:17" ht="14.25" customHeight="1" x14ac:dyDescent="0.35">
      <c r="A19" s="361"/>
      <c r="C19" s="324">
        <v>14</v>
      </c>
      <c r="E19" s="319"/>
      <c r="F19" s="325"/>
      <c r="G19" s="325"/>
      <c r="H19" s="166"/>
      <c r="I19" s="327"/>
      <c r="J19" s="327"/>
      <c r="K19" s="327"/>
      <c r="L19" s="327"/>
      <c r="M19" s="328"/>
    </row>
    <row r="20" spans="1:17" ht="14.25" customHeight="1" x14ac:dyDescent="0.35">
      <c r="A20" s="361"/>
      <c r="C20" s="331">
        <v>15</v>
      </c>
      <c r="D20" s="236"/>
      <c r="E20" s="332"/>
      <c r="F20" s="333"/>
      <c r="G20" s="333"/>
      <c r="H20" s="334"/>
      <c r="I20" s="335"/>
      <c r="J20" s="335"/>
      <c r="K20" s="335"/>
      <c r="L20" s="335"/>
      <c r="M20" s="336"/>
    </row>
    <row r="21" spans="1:17" ht="14.25" customHeight="1" x14ac:dyDescent="0.35">
      <c r="A21" s="361"/>
      <c r="E21" s="319"/>
      <c r="G21" s="86"/>
      <c r="H21" s="337" t="s">
        <v>126</v>
      </c>
      <c r="I21" s="338">
        <f t="shared" ref="I21:M21" si="0">SUM(I6:I20)</f>
        <v>0</v>
      </c>
      <c r="J21" s="338">
        <f t="shared" si="0"/>
        <v>0</v>
      </c>
      <c r="K21" s="338">
        <f t="shared" si="0"/>
        <v>0</v>
      </c>
      <c r="L21" s="338">
        <f t="shared" si="0"/>
        <v>0</v>
      </c>
      <c r="M21" s="338">
        <f t="shared" si="0"/>
        <v>0</v>
      </c>
    </row>
    <row r="22" spans="1:17" ht="14.25" customHeight="1" x14ac:dyDescent="0.35">
      <c r="A22" s="361"/>
      <c r="E22" s="319"/>
      <c r="G22" s="86"/>
      <c r="H22" s="66"/>
    </row>
    <row r="23" spans="1:17" ht="14.25" customHeight="1" x14ac:dyDescent="0.35">
      <c r="A23" s="361"/>
      <c r="C23" s="417" t="s">
        <v>404</v>
      </c>
      <c r="D23" s="351"/>
      <c r="E23" s="351"/>
      <c r="F23" s="351"/>
      <c r="G23" s="351"/>
      <c r="H23" s="351"/>
      <c r="I23" s="351"/>
      <c r="J23" s="351"/>
      <c r="K23" s="351"/>
      <c r="L23" s="351"/>
      <c r="M23" s="352"/>
      <c r="N23" s="69"/>
      <c r="O23" s="69"/>
    </row>
    <row r="24" spans="1:17" ht="14.25" customHeight="1" x14ac:dyDescent="0.35">
      <c r="A24" s="361"/>
      <c r="C24" s="423"/>
      <c r="D24" s="424"/>
      <c r="E24" s="424"/>
      <c r="F24" s="424"/>
      <c r="G24" s="424"/>
      <c r="H24" s="424"/>
      <c r="I24" s="424"/>
      <c r="J24" s="424"/>
      <c r="K24" s="424"/>
      <c r="L24" s="424"/>
      <c r="M24" s="425"/>
    </row>
    <row r="25" spans="1:17" ht="14.25" customHeight="1" x14ac:dyDescent="0.35">
      <c r="A25" s="361"/>
      <c r="C25" s="339" t="s">
        <v>151</v>
      </c>
      <c r="D25" s="340" t="s">
        <v>398</v>
      </c>
      <c r="E25" s="341" t="s">
        <v>399</v>
      </c>
      <c r="F25" s="339" t="s">
        <v>400</v>
      </c>
      <c r="G25" s="340" t="s">
        <v>401</v>
      </c>
      <c r="H25" s="340" t="s">
        <v>405</v>
      </c>
      <c r="I25" s="314">
        <f>IF('Set Up Your Model'!$Q$36="","Year 1",'Set Up Your Model'!$Q$36)</f>
        <v>2025</v>
      </c>
      <c r="J25" s="314">
        <f>IF('Set Up Your Model'!$R$36="","Year 2",'Set Up Your Model'!$R$36)</f>
        <v>2026</v>
      </c>
      <c r="K25" s="314">
        <f>IF('Set Up Your Model'!$S$36="","Year 3",'Set Up Your Model'!$S$36)</f>
        <v>2027</v>
      </c>
      <c r="L25" s="314">
        <f>IF('Set Up Your Model'!$T$36="","Year 4",'Set Up Your Model'!$T$36)</f>
        <v>2028</v>
      </c>
      <c r="M25" s="315">
        <f>IF('Set Up Your Model'!$U$36="","Year 5",'Set Up Your Model'!$U$36)</f>
        <v>2029</v>
      </c>
    </row>
    <row r="26" spans="1:17" ht="14.25" customHeight="1" x14ac:dyDescent="0.35">
      <c r="A26" s="361"/>
      <c r="C26" s="342">
        <v>1</v>
      </c>
      <c r="D26" s="225" t="e">
        <f t="array" aca="1" ref="D26" ca="1">_xlws.FILTER('Investment Required'!$K:$K,'Investment Required'!$L:$L="Intangible")</f>
        <v>#NAME?</v>
      </c>
      <c r="E26" s="343" t="e">
        <f t="array" aca="1" ref="E26" ca="1">_xlws.FILTER('Investment Required'!$M:$M,'Investment Required'!$L:$L="Intangible")</f>
        <v>#NAME?</v>
      </c>
      <c r="F26" s="344"/>
      <c r="G26" s="344"/>
      <c r="H26" s="345"/>
      <c r="I26" s="327"/>
      <c r="J26" s="327"/>
      <c r="K26" s="327"/>
      <c r="L26" s="327"/>
      <c r="M26" s="328"/>
    </row>
    <row r="27" spans="1:17" ht="14.25" customHeight="1" x14ac:dyDescent="0.35">
      <c r="A27" s="362"/>
      <c r="C27" s="324">
        <v>2</v>
      </c>
      <c r="E27" s="319"/>
      <c r="F27" s="325"/>
      <c r="G27" s="325"/>
      <c r="H27" s="166"/>
      <c r="I27" s="327"/>
      <c r="J27" s="327"/>
      <c r="K27" s="327"/>
      <c r="L27" s="327"/>
      <c r="M27" s="328"/>
    </row>
    <row r="28" spans="1:17" ht="14.25" customHeight="1" x14ac:dyDescent="0.35">
      <c r="A28" s="282"/>
      <c r="C28" s="324">
        <v>3</v>
      </c>
      <c r="E28" s="319"/>
      <c r="F28" s="325"/>
      <c r="G28" s="325"/>
      <c r="H28" s="166"/>
      <c r="I28" s="327"/>
      <c r="J28" s="327"/>
      <c r="K28" s="327"/>
      <c r="L28" s="327"/>
      <c r="M28" s="328"/>
    </row>
    <row r="29" spans="1:17" ht="14.25" customHeight="1" x14ac:dyDescent="0.35">
      <c r="A29" s="282"/>
      <c r="C29" s="324">
        <v>4</v>
      </c>
      <c r="E29" s="319"/>
      <c r="F29" s="325"/>
      <c r="G29" s="325"/>
      <c r="H29" s="166"/>
      <c r="I29" s="327"/>
      <c r="J29" s="327"/>
      <c r="K29" s="327"/>
      <c r="L29" s="327"/>
      <c r="M29" s="328"/>
    </row>
    <row r="30" spans="1:17" ht="14.25" customHeight="1" x14ac:dyDescent="0.35">
      <c r="A30" s="282"/>
      <c r="C30" s="324">
        <v>5</v>
      </c>
      <c r="E30" s="319"/>
      <c r="F30" s="325"/>
      <c r="G30" s="325"/>
      <c r="H30" s="166"/>
      <c r="I30" s="327"/>
      <c r="J30" s="327"/>
      <c r="K30" s="327"/>
      <c r="L30" s="327"/>
      <c r="M30" s="328"/>
    </row>
    <row r="31" spans="1:17" ht="14.25" customHeight="1" x14ac:dyDescent="0.35">
      <c r="A31" s="282"/>
      <c r="C31" s="324">
        <v>6</v>
      </c>
      <c r="E31" s="319"/>
      <c r="F31" s="325"/>
      <c r="G31" s="325"/>
      <c r="H31" s="166"/>
      <c r="I31" s="327"/>
      <c r="J31" s="327"/>
      <c r="K31" s="327"/>
      <c r="L31" s="327"/>
      <c r="M31" s="328"/>
    </row>
    <row r="32" spans="1:17" ht="14.25" customHeight="1" x14ac:dyDescent="0.35">
      <c r="A32" s="282"/>
      <c r="C32" s="324">
        <v>7</v>
      </c>
      <c r="E32" s="319"/>
      <c r="F32" s="325"/>
      <c r="G32" s="325"/>
      <c r="H32" s="166"/>
      <c r="I32" s="327"/>
      <c r="J32" s="327"/>
      <c r="K32" s="327"/>
      <c r="L32" s="327"/>
      <c r="M32" s="328"/>
    </row>
    <row r="33" spans="1:13" ht="14.25" customHeight="1" x14ac:dyDescent="0.35">
      <c r="A33" s="282"/>
      <c r="C33" s="324">
        <v>8</v>
      </c>
      <c r="E33" s="319"/>
      <c r="F33" s="325"/>
      <c r="G33" s="325"/>
      <c r="H33" s="166"/>
      <c r="I33" s="327"/>
      <c r="J33" s="327"/>
      <c r="K33" s="327"/>
      <c r="L33" s="327"/>
      <c r="M33" s="328"/>
    </row>
    <row r="34" spans="1:13" ht="14.25" customHeight="1" x14ac:dyDescent="0.35">
      <c r="A34" s="282"/>
      <c r="C34" s="324">
        <v>9</v>
      </c>
      <c r="E34" s="319"/>
      <c r="F34" s="325"/>
      <c r="G34" s="325"/>
      <c r="H34" s="166"/>
      <c r="I34" s="327"/>
      <c r="J34" s="327"/>
      <c r="K34" s="327"/>
      <c r="L34" s="327"/>
      <c r="M34" s="328"/>
    </row>
    <row r="35" spans="1:13" ht="14.25" customHeight="1" x14ac:dyDescent="0.35">
      <c r="A35" s="282"/>
      <c r="C35" s="324">
        <v>10</v>
      </c>
      <c r="E35" s="319"/>
      <c r="F35" s="325"/>
      <c r="G35" s="325"/>
      <c r="H35" s="166"/>
      <c r="I35" s="327"/>
      <c r="J35" s="327"/>
      <c r="K35" s="327"/>
      <c r="L35" s="327"/>
      <c r="M35" s="328"/>
    </row>
    <row r="36" spans="1:13" ht="14.25" customHeight="1" x14ac:dyDescent="0.35">
      <c r="A36" s="282"/>
      <c r="C36" s="324">
        <v>11</v>
      </c>
      <c r="D36" s="62"/>
      <c r="E36" s="329"/>
      <c r="F36" s="325"/>
      <c r="G36" s="325"/>
      <c r="H36" s="346"/>
      <c r="I36" s="327"/>
      <c r="J36" s="327"/>
      <c r="K36" s="327"/>
      <c r="L36" s="327"/>
      <c r="M36" s="328"/>
    </row>
    <row r="37" spans="1:13" ht="14.25" customHeight="1" x14ac:dyDescent="0.35">
      <c r="A37" s="282"/>
      <c r="C37" s="324">
        <v>12</v>
      </c>
      <c r="E37" s="319"/>
      <c r="F37" s="325"/>
      <c r="G37" s="325"/>
      <c r="H37" s="166"/>
      <c r="I37" s="327"/>
      <c r="J37" s="327"/>
      <c r="K37" s="327"/>
      <c r="L37" s="327"/>
      <c r="M37" s="328"/>
    </row>
    <row r="38" spans="1:13" ht="14.25" customHeight="1" x14ac:dyDescent="0.35">
      <c r="A38" s="282"/>
      <c r="C38" s="324">
        <v>13</v>
      </c>
      <c r="E38" s="319"/>
      <c r="F38" s="325"/>
      <c r="G38" s="325"/>
      <c r="H38" s="166"/>
      <c r="I38" s="327"/>
      <c r="J38" s="327"/>
      <c r="K38" s="327"/>
      <c r="L38" s="327"/>
      <c r="M38" s="328"/>
    </row>
    <row r="39" spans="1:13" ht="14.25" customHeight="1" x14ac:dyDescent="0.35">
      <c r="A39" s="282"/>
      <c r="C39" s="324">
        <v>14</v>
      </c>
      <c r="E39" s="319"/>
      <c r="F39" s="325"/>
      <c r="G39" s="325"/>
      <c r="H39" s="166"/>
      <c r="I39" s="327"/>
      <c r="J39" s="327"/>
      <c r="K39" s="327"/>
      <c r="L39" s="327"/>
      <c r="M39" s="328"/>
    </row>
    <row r="40" spans="1:13" ht="14.25" customHeight="1" x14ac:dyDescent="0.35">
      <c r="A40" s="282"/>
      <c r="C40" s="331">
        <v>15</v>
      </c>
      <c r="D40" s="236"/>
      <c r="E40" s="332"/>
      <c r="F40" s="333"/>
      <c r="G40" s="333"/>
      <c r="H40" s="334"/>
      <c r="I40" s="335"/>
      <c r="J40" s="335"/>
      <c r="K40" s="335"/>
      <c r="L40" s="335"/>
      <c r="M40" s="336"/>
    </row>
    <row r="41" spans="1:13" ht="14.25" customHeight="1" x14ac:dyDescent="0.35">
      <c r="A41" s="282"/>
      <c r="E41" s="319"/>
      <c r="G41" s="86"/>
      <c r="H41" s="337" t="s">
        <v>126</v>
      </c>
      <c r="I41" s="338">
        <f t="shared" ref="I41:M41" si="1">SUM(I26:I40)</f>
        <v>0</v>
      </c>
      <c r="J41" s="338">
        <f t="shared" si="1"/>
        <v>0</v>
      </c>
      <c r="K41" s="338">
        <f t="shared" si="1"/>
        <v>0</v>
      </c>
      <c r="L41" s="338">
        <f t="shared" si="1"/>
        <v>0</v>
      </c>
      <c r="M41" s="338">
        <f t="shared" si="1"/>
        <v>0</v>
      </c>
    </row>
    <row r="42" spans="1:13" ht="14.25" customHeight="1" x14ac:dyDescent="0.35">
      <c r="A42" s="282"/>
      <c r="E42" s="319"/>
      <c r="H42" s="66"/>
    </row>
    <row r="43" spans="1:13" ht="14.25" customHeight="1" x14ac:dyDescent="0.35">
      <c r="A43" s="282"/>
      <c r="E43" s="319"/>
      <c r="H43" s="66"/>
    </row>
    <row r="44" spans="1:13" ht="14.25" customHeight="1" x14ac:dyDescent="0.35">
      <c r="A44" s="282"/>
      <c r="E44" s="319"/>
      <c r="H44" s="66"/>
    </row>
    <row r="45" spans="1:13" ht="14.25" customHeight="1" x14ac:dyDescent="0.35">
      <c r="A45" s="282"/>
      <c r="E45" s="319"/>
      <c r="H45" s="66"/>
    </row>
    <row r="46" spans="1:13" ht="14.25" customHeight="1" x14ac:dyDescent="0.35">
      <c r="A46" s="282"/>
      <c r="E46" s="319"/>
      <c r="H46" s="66"/>
    </row>
    <row r="47" spans="1:13" ht="14.25" customHeight="1" x14ac:dyDescent="0.35">
      <c r="A47" s="282"/>
      <c r="E47" s="319"/>
      <c r="H47" s="66"/>
    </row>
    <row r="48" spans="1:13" ht="14.25" customHeight="1" x14ac:dyDescent="0.35">
      <c r="A48" s="282"/>
      <c r="E48" s="319"/>
      <c r="H48" s="66"/>
    </row>
    <row r="49" spans="1:8" ht="14.25" customHeight="1" x14ac:dyDescent="0.35">
      <c r="A49" s="282"/>
      <c r="E49" s="319"/>
      <c r="H49" s="66"/>
    </row>
    <row r="50" spans="1:8" ht="14.25" customHeight="1" x14ac:dyDescent="0.35">
      <c r="A50" s="282"/>
      <c r="E50" s="319"/>
      <c r="H50" s="66"/>
    </row>
    <row r="51" spans="1:8" ht="14.25" customHeight="1" x14ac:dyDescent="0.35">
      <c r="A51" s="282"/>
      <c r="E51" s="319"/>
      <c r="H51" s="66"/>
    </row>
    <row r="52" spans="1:8" ht="14.25" customHeight="1" x14ac:dyDescent="0.35">
      <c r="A52" s="282"/>
      <c r="E52" s="319"/>
      <c r="H52" s="66"/>
    </row>
    <row r="53" spans="1:8" ht="14.25" customHeight="1" x14ac:dyDescent="0.35">
      <c r="A53" s="282"/>
      <c r="E53" s="319"/>
      <c r="H53" s="66"/>
    </row>
    <row r="54" spans="1:8" ht="14.25" customHeight="1" x14ac:dyDescent="0.35">
      <c r="A54" s="282"/>
      <c r="E54" s="319"/>
      <c r="H54" s="66"/>
    </row>
    <row r="55" spans="1:8" ht="14.25" customHeight="1" x14ac:dyDescent="0.35">
      <c r="A55" s="282"/>
      <c r="E55" s="319"/>
      <c r="H55" s="66"/>
    </row>
    <row r="56" spans="1:8" ht="14.25" customHeight="1" x14ac:dyDescent="0.35">
      <c r="A56" s="282"/>
      <c r="E56" s="319"/>
      <c r="H56" s="66"/>
    </row>
    <row r="57" spans="1:8" ht="14.25" customHeight="1" x14ac:dyDescent="0.35">
      <c r="A57" s="282"/>
      <c r="E57" s="319"/>
      <c r="H57" s="66"/>
    </row>
    <row r="58" spans="1:8" ht="14.25" customHeight="1" x14ac:dyDescent="0.35">
      <c r="A58" s="282"/>
      <c r="E58" s="319"/>
      <c r="H58" s="66"/>
    </row>
    <row r="59" spans="1:8" ht="14.25" customHeight="1" x14ac:dyDescent="0.35">
      <c r="A59" s="282"/>
      <c r="E59" s="319"/>
      <c r="H59" s="66"/>
    </row>
    <row r="60" spans="1:8" ht="14.25" customHeight="1" x14ac:dyDescent="0.35">
      <c r="A60" s="282"/>
      <c r="E60" s="319"/>
      <c r="H60" s="66"/>
    </row>
    <row r="61" spans="1:8" ht="14.25" customHeight="1" x14ac:dyDescent="0.35">
      <c r="A61" s="282"/>
      <c r="E61" s="319"/>
      <c r="H61" s="66"/>
    </row>
    <row r="62" spans="1:8" ht="14.25" customHeight="1" x14ac:dyDescent="0.35">
      <c r="A62" s="282"/>
      <c r="E62" s="319"/>
      <c r="H62" s="66"/>
    </row>
    <row r="63" spans="1:8" ht="14.25" customHeight="1" x14ac:dyDescent="0.35">
      <c r="A63" s="282"/>
      <c r="E63" s="319"/>
      <c r="H63" s="66"/>
    </row>
    <row r="64" spans="1:8" ht="14.25" customHeight="1" x14ac:dyDescent="0.35">
      <c r="A64" s="282"/>
      <c r="E64" s="319"/>
      <c r="H64" s="66"/>
    </row>
    <row r="65" spans="1:8" ht="14.25" customHeight="1" x14ac:dyDescent="0.35">
      <c r="A65" s="282"/>
      <c r="E65" s="319"/>
      <c r="H65" s="66"/>
    </row>
    <row r="66" spans="1:8" ht="14.25" customHeight="1" x14ac:dyDescent="0.35">
      <c r="A66" s="282"/>
      <c r="E66" s="319"/>
      <c r="H66" s="66"/>
    </row>
    <row r="67" spans="1:8" ht="14.25" customHeight="1" x14ac:dyDescent="0.35">
      <c r="A67" s="282"/>
      <c r="E67" s="319"/>
      <c r="H67" s="66"/>
    </row>
    <row r="68" spans="1:8" ht="14.25" customHeight="1" x14ac:dyDescent="0.35">
      <c r="A68" s="282"/>
      <c r="E68" s="319"/>
      <c r="H68" s="66"/>
    </row>
    <row r="69" spans="1:8" ht="14.25" customHeight="1" x14ac:dyDescent="0.35">
      <c r="A69" s="282"/>
      <c r="E69" s="319"/>
      <c r="H69" s="66"/>
    </row>
    <row r="70" spans="1:8" ht="14.25" customHeight="1" x14ac:dyDescent="0.35">
      <c r="A70" s="282"/>
      <c r="E70" s="319"/>
      <c r="H70" s="66"/>
    </row>
    <row r="71" spans="1:8" ht="14.25" customHeight="1" x14ac:dyDescent="0.35">
      <c r="A71" s="282"/>
      <c r="E71" s="319"/>
      <c r="H71" s="66"/>
    </row>
    <row r="72" spans="1:8" ht="14.25" customHeight="1" x14ac:dyDescent="0.35">
      <c r="A72" s="282"/>
      <c r="E72" s="319"/>
      <c r="H72" s="66"/>
    </row>
    <row r="73" spans="1:8" ht="14.25" customHeight="1" x14ac:dyDescent="0.35">
      <c r="A73" s="282"/>
      <c r="E73" s="319"/>
      <c r="H73" s="66"/>
    </row>
    <row r="74" spans="1:8" ht="14.25" customHeight="1" x14ac:dyDescent="0.35">
      <c r="A74" s="282"/>
      <c r="E74" s="319"/>
      <c r="H74" s="66"/>
    </row>
    <row r="75" spans="1:8" ht="14.25" customHeight="1" x14ac:dyDescent="0.35">
      <c r="A75" s="282"/>
      <c r="E75" s="319"/>
      <c r="H75" s="66"/>
    </row>
    <row r="76" spans="1:8" ht="14.25" customHeight="1" x14ac:dyDescent="0.35">
      <c r="A76" s="282"/>
      <c r="E76" s="319"/>
      <c r="H76" s="66"/>
    </row>
    <row r="77" spans="1:8" ht="14.25" customHeight="1" x14ac:dyDescent="0.35">
      <c r="A77" s="282"/>
      <c r="E77" s="319"/>
      <c r="H77" s="66"/>
    </row>
    <row r="78" spans="1:8" ht="14.25" customHeight="1" x14ac:dyDescent="0.35">
      <c r="A78" s="282"/>
      <c r="E78" s="319"/>
      <c r="H78" s="66"/>
    </row>
    <row r="79" spans="1:8" ht="14.25" customHeight="1" x14ac:dyDescent="0.35">
      <c r="A79" s="282"/>
      <c r="E79" s="319"/>
      <c r="H79" s="66"/>
    </row>
    <row r="80" spans="1:8" ht="14.25" customHeight="1" x14ac:dyDescent="0.35">
      <c r="A80" s="282"/>
      <c r="E80" s="319"/>
      <c r="H80" s="66"/>
    </row>
    <row r="81" spans="1:8" ht="14.25" customHeight="1" x14ac:dyDescent="0.35">
      <c r="A81" s="282"/>
      <c r="E81" s="319"/>
      <c r="H81" s="66"/>
    </row>
    <row r="82" spans="1:8" ht="14.25" customHeight="1" x14ac:dyDescent="0.35">
      <c r="A82" s="282"/>
      <c r="E82" s="319"/>
      <c r="H82" s="66"/>
    </row>
    <row r="83" spans="1:8" ht="14.25" customHeight="1" x14ac:dyDescent="0.35">
      <c r="A83" s="282"/>
      <c r="E83" s="319"/>
      <c r="H83" s="66"/>
    </row>
    <row r="84" spans="1:8" ht="14.25" customHeight="1" x14ac:dyDescent="0.35">
      <c r="A84" s="282"/>
      <c r="E84" s="319"/>
      <c r="H84" s="66"/>
    </row>
    <row r="85" spans="1:8" ht="14.25" customHeight="1" x14ac:dyDescent="0.35">
      <c r="A85" s="282"/>
      <c r="E85" s="319"/>
      <c r="H85" s="66"/>
    </row>
    <row r="86" spans="1:8" ht="14.25" customHeight="1" x14ac:dyDescent="0.35">
      <c r="A86" s="282"/>
      <c r="E86" s="319"/>
      <c r="H86" s="66"/>
    </row>
    <row r="87" spans="1:8" ht="14.25" customHeight="1" x14ac:dyDescent="0.35">
      <c r="A87" s="282"/>
      <c r="E87" s="319"/>
      <c r="H87" s="66"/>
    </row>
    <row r="88" spans="1:8" ht="14.25" customHeight="1" x14ac:dyDescent="0.35">
      <c r="A88" s="282"/>
      <c r="E88" s="319"/>
      <c r="H88" s="66"/>
    </row>
    <row r="89" spans="1:8" ht="14.25" customHeight="1" x14ac:dyDescent="0.35">
      <c r="A89" s="282"/>
      <c r="E89" s="319"/>
      <c r="H89" s="66"/>
    </row>
    <row r="90" spans="1:8" ht="14.25" customHeight="1" x14ac:dyDescent="0.35">
      <c r="A90" s="282"/>
      <c r="E90" s="319"/>
      <c r="H90" s="66"/>
    </row>
    <row r="91" spans="1:8" ht="14.25" customHeight="1" x14ac:dyDescent="0.35">
      <c r="A91" s="282"/>
      <c r="E91" s="319"/>
      <c r="H91" s="66"/>
    </row>
    <row r="92" spans="1:8" ht="14.25" customHeight="1" x14ac:dyDescent="0.35">
      <c r="A92" s="282"/>
      <c r="E92" s="319"/>
      <c r="H92" s="66"/>
    </row>
    <row r="93" spans="1:8" ht="14.25" customHeight="1" x14ac:dyDescent="0.35">
      <c r="A93" s="282"/>
      <c r="E93" s="319"/>
      <c r="H93" s="66"/>
    </row>
    <row r="94" spans="1:8" ht="14.25" customHeight="1" x14ac:dyDescent="0.35">
      <c r="A94" s="282"/>
      <c r="E94" s="319"/>
      <c r="H94" s="66"/>
    </row>
    <row r="95" spans="1:8" ht="14.25" customHeight="1" x14ac:dyDescent="0.35">
      <c r="A95" s="282"/>
      <c r="E95" s="319"/>
      <c r="H95" s="66"/>
    </row>
    <row r="96" spans="1:8" ht="14.25" customHeight="1" x14ac:dyDescent="0.35">
      <c r="A96" s="282"/>
      <c r="E96" s="319"/>
      <c r="H96" s="66"/>
    </row>
    <row r="97" spans="1:8" ht="14.25" customHeight="1" x14ac:dyDescent="0.35">
      <c r="A97" s="282"/>
      <c r="E97" s="319"/>
      <c r="H97" s="66"/>
    </row>
    <row r="98" spans="1:8" ht="14.25" customHeight="1" x14ac:dyDescent="0.35">
      <c r="A98" s="282"/>
      <c r="E98" s="319"/>
      <c r="H98" s="66"/>
    </row>
    <row r="99" spans="1:8" ht="14.25" customHeight="1" x14ac:dyDescent="0.35">
      <c r="A99" s="282"/>
      <c r="E99" s="319"/>
      <c r="H99" s="66"/>
    </row>
    <row r="100" spans="1:8" ht="14.25" customHeight="1" x14ac:dyDescent="0.35">
      <c r="A100" s="282"/>
      <c r="E100" s="319"/>
      <c r="H100" s="66"/>
    </row>
    <row r="101" spans="1:8" ht="14.25" customHeight="1" x14ac:dyDescent="0.35">
      <c r="A101" s="282"/>
      <c r="E101" s="319"/>
      <c r="H101" s="66"/>
    </row>
    <row r="102" spans="1:8" ht="14.25" customHeight="1" x14ac:dyDescent="0.35">
      <c r="A102" s="282"/>
      <c r="E102" s="319"/>
      <c r="H102" s="66"/>
    </row>
    <row r="103" spans="1:8" ht="14.25" customHeight="1" x14ac:dyDescent="0.35">
      <c r="A103" s="282"/>
      <c r="E103" s="319"/>
      <c r="H103" s="66"/>
    </row>
    <row r="104" spans="1:8" ht="14.25" customHeight="1" x14ac:dyDescent="0.35">
      <c r="A104" s="282"/>
      <c r="E104" s="319"/>
      <c r="H104" s="66"/>
    </row>
    <row r="105" spans="1:8" ht="14.25" customHeight="1" x14ac:dyDescent="0.35">
      <c r="A105" s="282"/>
      <c r="E105" s="319"/>
      <c r="H105" s="66"/>
    </row>
    <row r="106" spans="1:8" ht="14.25" customHeight="1" x14ac:dyDescent="0.35">
      <c r="A106" s="282"/>
      <c r="E106" s="319"/>
      <c r="H106" s="66"/>
    </row>
    <row r="107" spans="1:8" ht="14.25" customHeight="1" x14ac:dyDescent="0.35">
      <c r="A107" s="282"/>
      <c r="E107" s="319"/>
      <c r="H107" s="66"/>
    </row>
    <row r="108" spans="1:8" ht="14.25" customHeight="1" x14ac:dyDescent="0.35">
      <c r="A108" s="282"/>
      <c r="E108" s="319"/>
      <c r="H108" s="66"/>
    </row>
    <row r="109" spans="1:8" ht="14.25" customHeight="1" x14ac:dyDescent="0.35">
      <c r="A109" s="282"/>
      <c r="E109" s="319"/>
      <c r="H109" s="66"/>
    </row>
    <row r="110" spans="1:8" ht="14.25" customHeight="1" x14ac:dyDescent="0.35">
      <c r="A110" s="282"/>
      <c r="E110" s="319"/>
      <c r="H110" s="66"/>
    </row>
    <row r="111" spans="1:8" ht="14.25" customHeight="1" x14ac:dyDescent="0.35">
      <c r="A111" s="282"/>
      <c r="E111" s="319"/>
      <c r="H111" s="66"/>
    </row>
    <row r="112" spans="1:8" ht="14.25" customHeight="1" x14ac:dyDescent="0.35">
      <c r="A112" s="282"/>
      <c r="E112" s="319"/>
      <c r="H112" s="66"/>
    </row>
    <row r="113" spans="1:8" ht="14.25" customHeight="1" x14ac:dyDescent="0.35">
      <c r="A113" s="282"/>
      <c r="E113" s="319"/>
      <c r="H113" s="66"/>
    </row>
    <row r="114" spans="1:8" ht="14.25" customHeight="1" x14ac:dyDescent="0.35">
      <c r="A114" s="282"/>
      <c r="E114" s="319"/>
      <c r="H114" s="66"/>
    </row>
    <row r="115" spans="1:8" ht="14.25" customHeight="1" x14ac:dyDescent="0.35">
      <c r="A115" s="282"/>
      <c r="E115" s="319"/>
      <c r="H115" s="66"/>
    </row>
    <row r="116" spans="1:8" ht="14.25" customHeight="1" x14ac:dyDescent="0.35">
      <c r="A116" s="282"/>
      <c r="E116" s="319"/>
      <c r="H116" s="66"/>
    </row>
    <row r="117" spans="1:8" ht="14.25" customHeight="1" x14ac:dyDescent="0.35">
      <c r="A117" s="282"/>
      <c r="E117" s="319"/>
      <c r="H117" s="66"/>
    </row>
    <row r="118" spans="1:8" ht="14.25" customHeight="1" x14ac:dyDescent="0.35">
      <c r="A118" s="282"/>
      <c r="E118" s="319"/>
      <c r="H118" s="66"/>
    </row>
    <row r="119" spans="1:8" ht="14.25" customHeight="1" x14ac:dyDescent="0.35">
      <c r="A119" s="282"/>
      <c r="E119" s="319"/>
      <c r="H119" s="66"/>
    </row>
    <row r="120" spans="1:8" ht="14.25" customHeight="1" x14ac:dyDescent="0.35">
      <c r="A120" s="282"/>
      <c r="E120" s="319"/>
      <c r="H120" s="66"/>
    </row>
    <row r="121" spans="1:8" ht="14.25" customHeight="1" x14ac:dyDescent="0.35">
      <c r="A121" s="282"/>
      <c r="E121" s="319"/>
      <c r="H121" s="66"/>
    </row>
    <row r="122" spans="1:8" ht="14.25" customHeight="1" x14ac:dyDescent="0.35">
      <c r="A122" s="282"/>
      <c r="E122" s="319"/>
      <c r="H122" s="66"/>
    </row>
    <row r="123" spans="1:8" ht="14.25" customHeight="1" x14ac:dyDescent="0.35">
      <c r="A123" s="282"/>
      <c r="E123" s="319"/>
      <c r="H123" s="66"/>
    </row>
    <row r="124" spans="1:8" ht="14.25" customHeight="1" x14ac:dyDescent="0.35">
      <c r="A124" s="282"/>
      <c r="E124" s="319"/>
      <c r="H124" s="66"/>
    </row>
    <row r="125" spans="1:8" ht="14.25" customHeight="1" x14ac:dyDescent="0.35">
      <c r="A125" s="282"/>
      <c r="E125" s="319"/>
      <c r="H125" s="66"/>
    </row>
    <row r="126" spans="1:8" ht="14.25" customHeight="1" x14ac:dyDescent="0.35">
      <c r="A126" s="282"/>
      <c r="E126" s="319"/>
      <c r="H126" s="66"/>
    </row>
    <row r="127" spans="1:8" ht="14.25" customHeight="1" x14ac:dyDescent="0.35">
      <c r="A127" s="282"/>
      <c r="E127" s="319"/>
      <c r="H127" s="66"/>
    </row>
    <row r="128" spans="1:8" ht="14.25" customHeight="1" x14ac:dyDescent="0.35">
      <c r="A128" s="282"/>
      <c r="E128" s="319"/>
      <c r="H128" s="66"/>
    </row>
    <row r="129" spans="1:8" ht="14.25" customHeight="1" x14ac:dyDescent="0.35">
      <c r="A129" s="282"/>
      <c r="E129" s="319"/>
      <c r="H129" s="66"/>
    </row>
    <row r="130" spans="1:8" ht="14.25" customHeight="1" x14ac:dyDescent="0.35">
      <c r="A130" s="282"/>
      <c r="E130" s="319"/>
      <c r="H130" s="66"/>
    </row>
    <row r="131" spans="1:8" ht="14.25" customHeight="1" x14ac:dyDescent="0.35">
      <c r="A131" s="282"/>
      <c r="E131" s="319"/>
      <c r="H131" s="66"/>
    </row>
    <row r="132" spans="1:8" ht="14.25" customHeight="1" x14ac:dyDescent="0.35">
      <c r="A132" s="282"/>
      <c r="E132" s="319"/>
      <c r="H132" s="66"/>
    </row>
    <row r="133" spans="1:8" ht="14.25" customHeight="1" x14ac:dyDescent="0.35">
      <c r="A133" s="282"/>
      <c r="E133" s="319"/>
      <c r="H133" s="66"/>
    </row>
    <row r="134" spans="1:8" ht="14.25" customHeight="1" x14ac:dyDescent="0.35">
      <c r="A134" s="282"/>
      <c r="E134" s="319"/>
      <c r="H134" s="66"/>
    </row>
    <row r="135" spans="1:8" ht="14.25" customHeight="1" x14ac:dyDescent="0.35">
      <c r="A135" s="282"/>
      <c r="E135" s="319"/>
      <c r="H135" s="66"/>
    </row>
    <row r="136" spans="1:8" ht="14.25" customHeight="1" x14ac:dyDescent="0.35">
      <c r="A136" s="282"/>
      <c r="E136" s="319"/>
      <c r="H136" s="66"/>
    </row>
    <row r="137" spans="1:8" ht="14.25" customHeight="1" x14ac:dyDescent="0.35">
      <c r="A137" s="282"/>
      <c r="E137" s="319"/>
      <c r="H137" s="66"/>
    </row>
    <row r="138" spans="1:8" ht="14.25" customHeight="1" x14ac:dyDescent="0.35">
      <c r="A138" s="282"/>
      <c r="E138" s="319"/>
      <c r="H138" s="66"/>
    </row>
    <row r="139" spans="1:8" ht="14.25" customHeight="1" x14ac:dyDescent="0.35">
      <c r="A139" s="282"/>
      <c r="E139" s="319"/>
      <c r="H139" s="66"/>
    </row>
    <row r="140" spans="1:8" ht="14.25" customHeight="1" x14ac:dyDescent="0.35">
      <c r="A140" s="282"/>
      <c r="E140" s="319"/>
      <c r="H140" s="66"/>
    </row>
    <row r="141" spans="1:8" ht="14.25" customHeight="1" x14ac:dyDescent="0.35">
      <c r="A141" s="282"/>
      <c r="E141" s="319"/>
      <c r="H141" s="66"/>
    </row>
    <row r="142" spans="1:8" ht="14.25" customHeight="1" x14ac:dyDescent="0.35">
      <c r="A142" s="282"/>
      <c r="E142" s="319"/>
      <c r="H142" s="66"/>
    </row>
    <row r="143" spans="1:8" ht="14.25" customHeight="1" x14ac:dyDescent="0.35">
      <c r="A143" s="282"/>
      <c r="E143" s="319"/>
      <c r="H143" s="66"/>
    </row>
    <row r="144" spans="1:8" ht="14.25" customHeight="1" x14ac:dyDescent="0.35">
      <c r="A144" s="282"/>
      <c r="E144" s="319"/>
      <c r="H144" s="66"/>
    </row>
    <row r="145" spans="1:8" ht="14.25" customHeight="1" x14ac:dyDescent="0.35">
      <c r="A145" s="282"/>
      <c r="E145" s="319"/>
      <c r="H145" s="66"/>
    </row>
    <row r="146" spans="1:8" ht="14.25" customHeight="1" x14ac:dyDescent="0.35">
      <c r="A146" s="282"/>
      <c r="E146" s="319"/>
      <c r="H146" s="66"/>
    </row>
    <row r="147" spans="1:8" ht="14.25" customHeight="1" x14ac:dyDescent="0.35">
      <c r="A147" s="282"/>
      <c r="E147" s="319"/>
      <c r="H147" s="66"/>
    </row>
    <row r="148" spans="1:8" ht="14.25" customHeight="1" x14ac:dyDescent="0.35">
      <c r="A148" s="282"/>
      <c r="E148" s="319"/>
      <c r="H148" s="66"/>
    </row>
    <row r="149" spans="1:8" ht="14.25" customHeight="1" x14ac:dyDescent="0.35">
      <c r="A149" s="282"/>
      <c r="E149" s="319"/>
      <c r="H149" s="66"/>
    </row>
    <row r="150" spans="1:8" ht="14.25" customHeight="1" x14ac:dyDescent="0.35">
      <c r="A150" s="282"/>
      <c r="E150" s="319"/>
      <c r="H150" s="66"/>
    </row>
    <row r="151" spans="1:8" ht="14.25" customHeight="1" x14ac:dyDescent="0.35">
      <c r="A151" s="282"/>
      <c r="E151" s="319"/>
      <c r="H151" s="66"/>
    </row>
    <row r="152" spans="1:8" ht="14.25" customHeight="1" x14ac:dyDescent="0.35">
      <c r="A152" s="282"/>
      <c r="E152" s="319"/>
      <c r="H152" s="66"/>
    </row>
    <row r="153" spans="1:8" ht="14.25" customHeight="1" x14ac:dyDescent="0.35">
      <c r="A153" s="282"/>
      <c r="E153" s="319"/>
      <c r="H153" s="66"/>
    </row>
    <row r="154" spans="1:8" ht="14.25" customHeight="1" x14ac:dyDescent="0.35">
      <c r="A154" s="282"/>
      <c r="E154" s="319"/>
      <c r="H154" s="66"/>
    </row>
    <row r="155" spans="1:8" ht="14.25" customHeight="1" x14ac:dyDescent="0.35">
      <c r="A155" s="282"/>
      <c r="E155" s="319"/>
      <c r="H155" s="66"/>
    </row>
    <row r="156" spans="1:8" ht="14.25" customHeight="1" x14ac:dyDescent="0.35">
      <c r="A156" s="282"/>
      <c r="E156" s="319"/>
      <c r="H156" s="66"/>
    </row>
    <row r="157" spans="1:8" ht="14.25" customHeight="1" x14ac:dyDescent="0.35">
      <c r="A157" s="282"/>
      <c r="E157" s="319"/>
      <c r="H157" s="66"/>
    </row>
    <row r="158" spans="1:8" ht="14.25" customHeight="1" x14ac:dyDescent="0.35">
      <c r="A158" s="282"/>
      <c r="E158" s="319"/>
      <c r="H158" s="66"/>
    </row>
    <row r="159" spans="1:8" ht="14.25" customHeight="1" x14ac:dyDescent="0.35">
      <c r="A159" s="282"/>
      <c r="E159" s="319"/>
      <c r="H159" s="66"/>
    </row>
    <row r="160" spans="1:8" ht="14.25" customHeight="1" x14ac:dyDescent="0.35">
      <c r="A160" s="282"/>
      <c r="E160" s="319"/>
      <c r="H160" s="66"/>
    </row>
    <row r="161" spans="1:8" ht="14.25" customHeight="1" x14ac:dyDescent="0.35">
      <c r="A161" s="282"/>
      <c r="E161" s="319"/>
      <c r="H161" s="66"/>
    </row>
    <row r="162" spans="1:8" ht="14.25" customHeight="1" x14ac:dyDescent="0.35">
      <c r="A162" s="282"/>
      <c r="E162" s="319"/>
      <c r="H162" s="66"/>
    </row>
    <row r="163" spans="1:8" ht="14.25" customHeight="1" x14ac:dyDescent="0.35">
      <c r="A163" s="282"/>
      <c r="E163" s="319"/>
      <c r="H163" s="66"/>
    </row>
    <row r="164" spans="1:8" ht="14.25" customHeight="1" x14ac:dyDescent="0.35">
      <c r="A164" s="282"/>
      <c r="E164" s="319"/>
      <c r="H164" s="66"/>
    </row>
    <row r="165" spans="1:8" ht="14.25" customHeight="1" x14ac:dyDescent="0.35">
      <c r="A165" s="282"/>
      <c r="E165" s="319"/>
      <c r="H165" s="66"/>
    </row>
    <row r="166" spans="1:8" ht="14.25" customHeight="1" x14ac:dyDescent="0.35">
      <c r="A166" s="282"/>
      <c r="E166" s="319"/>
      <c r="H166" s="66"/>
    </row>
    <row r="167" spans="1:8" ht="14.25" customHeight="1" x14ac:dyDescent="0.35">
      <c r="A167" s="282"/>
      <c r="E167" s="319"/>
      <c r="H167" s="66"/>
    </row>
    <row r="168" spans="1:8" ht="14.25" customHeight="1" x14ac:dyDescent="0.35">
      <c r="A168" s="282"/>
      <c r="E168" s="319"/>
      <c r="H168" s="66"/>
    </row>
    <row r="169" spans="1:8" ht="14.25" customHeight="1" x14ac:dyDescent="0.35">
      <c r="A169" s="282"/>
      <c r="E169" s="319"/>
      <c r="H169" s="66"/>
    </row>
    <row r="170" spans="1:8" ht="14.25" customHeight="1" x14ac:dyDescent="0.35">
      <c r="A170" s="282"/>
      <c r="E170" s="319"/>
      <c r="H170" s="66"/>
    </row>
    <row r="171" spans="1:8" ht="14.25" customHeight="1" x14ac:dyDescent="0.35">
      <c r="A171" s="282"/>
      <c r="E171" s="319"/>
      <c r="H171" s="66"/>
    </row>
    <row r="172" spans="1:8" ht="14.25" customHeight="1" x14ac:dyDescent="0.35">
      <c r="A172" s="282"/>
      <c r="E172" s="319"/>
      <c r="H172" s="66"/>
    </row>
    <row r="173" spans="1:8" ht="14.25" customHeight="1" x14ac:dyDescent="0.35">
      <c r="A173" s="282"/>
      <c r="E173" s="319"/>
      <c r="H173" s="66"/>
    </row>
    <row r="174" spans="1:8" ht="14.25" customHeight="1" x14ac:dyDescent="0.35">
      <c r="A174" s="282"/>
      <c r="E174" s="319"/>
      <c r="H174" s="66"/>
    </row>
    <row r="175" spans="1:8" ht="14.25" customHeight="1" x14ac:dyDescent="0.35">
      <c r="A175" s="282"/>
      <c r="E175" s="319"/>
      <c r="H175" s="66"/>
    </row>
    <row r="176" spans="1:8" ht="14.25" customHeight="1" x14ac:dyDescent="0.35">
      <c r="A176" s="282"/>
      <c r="E176" s="319"/>
      <c r="H176" s="66"/>
    </row>
    <row r="177" spans="1:8" ht="14.25" customHeight="1" x14ac:dyDescent="0.35">
      <c r="A177" s="282"/>
      <c r="E177" s="319"/>
      <c r="H177" s="66"/>
    </row>
    <row r="178" spans="1:8" ht="14.25" customHeight="1" x14ac:dyDescent="0.35">
      <c r="A178" s="282"/>
      <c r="E178" s="319"/>
      <c r="H178" s="66"/>
    </row>
    <row r="179" spans="1:8" ht="14.25" customHeight="1" x14ac:dyDescent="0.35">
      <c r="A179" s="282"/>
      <c r="E179" s="319"/>
      <c r="H179" s="66"/>
    </row>
    <row r="180" spans="1:8" ht="14.25" customHeight="1" x14ac:dyDescent="0.35">
      <c r="A180" s="282"/>
      <c r="E180" s="319"/>
      <c r="H180" s="66"/>
    </row>
    <row r="181" spans="1:8" ht="14.25" customHeight="1" x14ac:dyDescent="0.35">
      <c r="A181" s="282"/>
      <c r="E181" s="319"/>
      <c r="H181" s="66"/>
    </row>
    <row r="182" spans="1:8" ht="14.25" customHeight="1" x14ac:dyDescent="0.35">
      <c r="A182" s="282"/>
      <c r="E182" s="319"/>
      <c r="H182" s="66"/>
    </row>
    <row r="183" spans="1:8" ht="14.25" customHeight="1" x14ac:dyDescent="0.35">
      <c r="A183" s="282"/>
      <c r="E183" s="319"/>
      <c r="H183" s="66"/>
    </row>
    <row r="184" spans="1:8" ht="14.25" customHeight="1" x14ac:dyDescent="0.35">
      <c r="A184" s="282"/>
      <c r="E184" s="319"/>
      <c r="H184" s="66"/>
    </row>
    <row r="185" spans="1:8" ht="14.25" customHeight="1" x14ac:dyDescent="0.35">
      <c r="A185" s="282"/>
      <c r="E185" s="319"/>
      <c r="H185" s="66"/>
    </row>
    <row r="186" spans="1:8" ht="14.25" customHeight="1" x14ac:dyDescent="0.35">
      <c r="A186" s="282"/>
      <c r="E186" s="319"/>
      <c r="H186" s="66"/>
    </row>
    <row r="187" spans="1:8" ht="14.25" customHeight="1" x14ac:dyDescent="0.35">
      <c r="A187" s="282"/>
      <c r="E187" s="319"/>
      <c r="H187" s="66"/>
    </row>
    <row r="188" spans="1:8" ht="14.25" customHeight="1" x14ac:dyDescent="0.35">
      <c r="A188" s="282"/>
      <c r="E188" s="319"/>
      <c r="H188" s="66"/>
    </row>
    <row r="189" spans="1:8" ht="14.25" customHeight="1" x14ac:dyDescent="0.35">
      <c r="A189" s="282"/>
      <c r="E189" s="319"/>
      <c r="H189" s="66"/>
    </row>
    <row r="190" spans="1:8" ht="14.25" customHeight="1" x14ac:dyDescent="0.35">
      <c r="A190" s="282"/>
      <c r="E190" s="319"/>
      <c r="H190" s="66"/>
    </row>
    <row r="191" spans="1:8" ht="14.25" customHeight="1" x14ac:dyDescent="0.35">
      <c r="A191" s="282"/>
      <c r="E191" s="319"/>
      <c r="H191" s="66"/>
    </row>
    <row r="192" spans="1:8" ht="14.25" customHeight="1" x14ac:dyDescent="0.35">
      <c r="A192" s="282"/>
      <c r="E192" s="319"/>
      <c r="H192" s="66"/>
    </row>
    <row r="193" spans="1:8" ht="14.25" customHeight="1" x14ac:dyDescent="0.35">
      <c r="A193" s="282"/>
      <c r="E193" s="319"/>
      <c r="H193" s="66"/>
    </row>
    <row r="194" spans="1:8" ht="14.25" customHeight="1" x14ac:dyDescent="0.35">
      <c r="A194" s="282"/>
      <c r="E194" s="319"/>
      <c r="H194" s="66"/>
    </row>
    <row r="195" spans="1:8" ht="14.25" customHeight="1" x14ac:dyDescent="0.35">
      <c r="A195" s="282"/>
      <c r="E195" s="319"/>
      <c r="H195" s="66"/>
    </row>
    <row r="196" spans="1:8" ht="14.25" customHeight="1" x14ac:dyDescent="0.35">
      <c r="A196" s="282"/>
      <c r="E196" s="319"/>
      <c r="H196" s="66"/>
    </row>
    <row r="197" spans="1:8" ht="14.25" customHeight="1" x14ac:dyDescent="0.35">
      <c r="A197" s="282"/>
      <c r="E197" s="319"/>
      <c r="H197" s="66"/>
    </row>
    <row r="198" spans="1:8" ht="14.25" customHeight="1" x14ac:dyDescent="0.35">
      <c r="A198" s="282"/>
      <c r="E198" s="319"/>
      <c r="H198" s="66"/>
    </row>
    <row r="199" spans="1:8" ht="14.25" customHeight="1" x14ac:dyDescent="0.35">
      <c r="A199" s="282"/>
      <c r="E199" s="319"/>
      <c r="H199" s="66"/>
    </row>
    <row r="200" spans="1:8" ht="14.25" customHeight="1" x14ac:dyDescent="0.35">
      <c r="A200" s="282"/>
      <c r="E200" s="319"/>
      <c r="H200" s="66"/>
    </row>
    <row r="201" spans="1:8" ht="14.25" customHeight="1" x14ac:dyDescent="0.35">
      <c r="A201" s="282"/>
      <c r="E201" s="319"/>
      <c r="H201" s="66"/>
    </row>
    <row r="202" spans="1:8" ht="14.25" customHeight="1" x14ac:dyDescent="0.35">
      <c r="A202" s="282"/>
      <c r="E202" s="319"/>
      <c r="H202" s="66"/>
    </row>
    <row r="203" spans="1:8" ht="14.25" customHeight="1" x14ac:dyDescent="0.35">
      <c r="A203" s="282"/>
      <c r="E203" s="319"/>
      <c r="H203" s="66"/>
    </row>
    <row r="204" spans="1:8" ht="14.25" customHeight="1" x14ac:dyDescent="0.35">
      <c r="A204" s="282"/>
      <c r="E204" s="319"/>
      <c r="H204" s="66"/>
    </row>
    <row r="205" spans="1:8" ht="14.25" customHeight="1" x14ac:dyDescent="0.35">
      <c r="A205" s="282"/>
      <c r="E205" s="319"/>
      <c r="H205" s="66"/>
    </row>
    <row r="206" spans="1:8" ht="14.25" customHeight="1" x14ac:dyDescent="0.35">
      <c r="A206" s="282"/>
      <c r="E206" s="319"/>
      <c r="H206" s="66"/>
    </row>
    <row r="207" spans="1:8" ht="14.25" customHeight="1" x14ac:dyDescent="0.35">
      <c r="A207" s="282"/>
      <c r="E207" s="319"/>
      <c r="H207" s="66"/>
    </row>
    <row r="208" spans="1:8" ht="14.25" customHeight="1" x14ac:dyDescent="0.35">
      <c r="A208" s="282"/>
      <c r="E208" s="319"/>
      <c r="H208" s="66"/>
    </row>
    <row r="209" spans="1:8" ht="14.25" customHeight="1" x14ac:dyDescent="0.35">
      <c r="A209" s="282"/>
      <c r="E209" s="319"/>
      <c r="H209" s="66"/>
    </row>
    <row r="210" spans="1:8" ht="14.25" customHeight="1" x14ac:dyDescent="0.35">
      <c r="A210" s="282"/>
      <c r="E210" s="319"/>
      <c r="H210" s="66"/>
    </row>
    <row r="211" spans="1:8" ht="14.25" customHeight="1" x14ac:dyDescent="0.35">
      <c r="A211" s="282"/>
      <c r="E211" s="319"/>
      <c r="H211" s="66"/>
    </row>
    <row r="212" spans="1:8" ht="14.25" customHeight="1" x14ac:dyDescent="0.35">
      <c r="A212" s="282"/>
      <c r="E212" s="319"/>
      <c r="H212" s="66"/>
    </row>
    <row r="213" spans="1:8" ht="14.25" customHeight="1" x14ac:dyDescent="0.35">
      <c r="A213" s="282"/>
      <c r="E213" s="319"/>
      <c r="H213" s="66"/>
    </row>
    <row r="214" spans="1:8" ht="14.25" customHeight="1" x14ac:dyDescent="0.35">
      <c r="A214" s="282"/>
      <c r="E214" s="319"/>
      <c r="H214" s="66"/>
    </row>
    <row r="215" spans="1:8" ht="14.25" customHeight="1" x14ac:dyDescent="0.35">
      <c r="A215" s="282"/>
      <c r="E215" s="319"/>
      <c r="H215" s="66"/>
    </row>
    <row r="216" spans="1:8" ht="14.25" customHeight="1" x14ac:dyDescent="0.35">
      <c r="A216" s="282"/>
      <c r="E216" s="319"/>
      <c r="H216" s="66"/>
    </row>
    <row r="217" spans="1:8" ht="14.25" customHeight="1" x14ac:dyDescent="0.35">
      <c r="A217" s="282"/>
      <c r="E217" s="319"/>
      <c r="H217" s="66"/>
    </row>
    <row r="218" spans="1:8" ht="14.25" customHeight="1" x14ac:dyDescent="0.35">
      <c r="A218" s="282"/>
      <c r="E218" s="319"/>
      <c r="H218" s="66"/>
    </row>
    <row r="219" spans="1:8" ht="14.25" customHeight="1" x14ac:dyDescent="0.35">
      <c r="A219" s="282"/>
      <c r="E219" s="319"/>
      <c r="H219" s="66"/>
    </row>
    <row r="220" spans="1:8" ht="14.25" customHeight="1" x14ac:dyDescent="0.35">
      <c r="A220" s="282"/>
      <c r="E220" s="319"/>
      <c r="H220" s="66"/>
    </row>
    <row r="221" spans="1:8" ht="14.25" customHeight="1" x14ac:dyDescent="0.35">
      <c r="A221" s="282"/>
      <c r="E221" s="319"/>
      <c r="H221" s="66"/>
    </row>
    <row r="222" spans="1:8" ht="14.25" customHeight="1" x14ac:dyDescent="0.35">
      <c r="A222" s="282"/>
      <c r="E222" s="319"/>
      <c r="H222" s="66"/>
    </row>
    <row r="223" spans="1:8" ht="14.25" customHeight="1" x14ac:dyDescent="0.35">
      <c r="A223" s="282"/>
      <c r="E223" s="319"/>
      <c r="H223" s="66"/>
    </row>
    <row r="224" spans="1:8" ht="14.25" customHeight="1" x14ac:dyDescent="0.35">
      <c r="A224" s="282"/>
      <c r="E224" s="319"/>
      <c r="H224" s="66"/>
    </row>
    <row r="225" spans="1:8" ht="14.25" customHeight="1" x14ac:dyDescent="0.35">
      <c r="A225" s="282"/>
      <c r="E225" s="319"/>
      <c r="H225" s="66"/>
    </row>
    <row r="226" spans="1:8" ht="14.25" customHeight="1" x14ac:dyDescent="0.35">
      <c r="A226" s="282"/>
      <c r="E226" s="319"/>
      <c r="H226" s="66"/>
    </row>
    <row r="227" spans="1:8" ht="14.25" customHeight="1" x14ac:dyDescent="0.35">
      <c r="A227" s="282"/>
      <c r="E227" s="319"/>
      <c r="H227" s="66"/>
    </row>
    <row r="228" spans="1:8" ht="14.25" customHeight="1" x14ac:dyDescent="0.35">
      <c r="A228" s="282"/>
      <c r="E228" s="319"/>
      <c r="H228" s="66"/>
    </row>
    <row r="229" spans="1:8" ht="14.25" customHeight="1" x14ac:dyDescent="0.35">
      <c r="A229" s="282"/>
      <c r="E229" s="319"/>
      <c r="H229" s="66"/>
    </row>
    <row r="230" spans="1:8" ht="14.25" customHeight="1" x14ac:dyDescent="0.35">
      <c r="A230" s="282"/>
      <c r="E230" s="319"/>
      <c r="H230" s="66"/>
    </row>
    <row r="231" spans="1:8" ht="14.25" customHeight="1" x14ac:dyDescent="0.35">
      <c r="A231" s="282"/>
      <c r="E231" s="319"/>
      <c r="H231" s="66"/>
    </row>
    <row r="232" spans="1:8" ht="14.25" customHeight="1" x14ac:dyDescent="0.35">
      <c r="A232" s="282"/>
      <c r="E232" s="319"/>
      <c r="H232" s="66"/>
    </row>
    <row r="233" spans="1:8" ht="14.25" customHeight="1" x14ac:dyDescent="0.35">
      <c r="A233" s="282"/>
      <c r="E233" s="319"/>
      <c r="H233" s="66"/>
    </row>
    <row r="234" spans="1:8" ht="14.25" customHeight="1" x14ac:dyDescent="0.35">
      <c r="A234" s="282"/>
      <c r="E234" s="319"/>
      <c r="H234" s="66"/>
    </row>
    <row r="235" spans="1:8" ht="14.25" customHeight="1" x14ac:dyDescent="0.35">
      <c r="A235" s="282"/>
      <c r="E235" s="319"/>
      <c r="H235" s="66"/>
    </row>
    <row r="236" spans="1:8" ht="14.25" customHeight="1" x14ac:dyDescent="0.35">
      <c r="A236" s="282"/>
      <c r="E236" s="319"/>
      <c r="H236" s="66"/>
    </row>
    <row r="237" spans="1:8" ht="14.25" customHeight="1" x14ac:dyDescent="0.35">
      <c r="A237" s="282"/>
      <c r="E237" s="319"/>
      <c r="H237" s="66"/>
    </row>
    <row r="238" spans="1:8" ht="14.25" customHeight="1" x14ac:dyDescent="0.35">
      <c r="A238" s="282"/>
      <c r="E238" s="319"/>
      <c r="H238" s="66"/>
    </row>
    <row r="239" spans="1:8" ht="14.25" customHeight="1" x14ac:dyDescent="0.35">
      <c r="A239" s="282"/>
      <c r="E239" s="319"/>
      <c r="H239" s="66"/>
    </row>
    <row r="240" spans="1:8" ht="14.25" customHeight="1" x14ac:dyDescent="0.35">
      <c r="A240" s="282"/>
      <c r="E240" s="319"/>
      <c r="H240" s="66"/>
    </row>
    <row r="241" spans="1:8" ht="14.25" customHeight="1" x14ac:dyDescent="0.35">
      <c r="A241" s="282"/>
      <c r="E241" s="319"/>
      <c r="H241" s="66"/>
    </row>
    <row r="242" spans="1:8" ht="14.25" customHeight="1" x14ac:dyDescent="0.35">
      <c r="A242" s="282"/>
      <c r="E242" s="319"/>
      <c r="H242" s="66"/>
    </row>
    <row r="243" spans="1:8" ht="14.25" customHeight="1" x14ac:dyDescent="0.35">
      <c r="A243" s="282"/>
      <c r="E243" s="319"/>
      <c r="H243" s="66"/>
    </row>
    <row r="244" spans="1:8" ht="14.25" customHeight="1" x14ac:dyDescent="0.35">
      <c r="A244" s="282"/>
      <c r="E244" s="319"/>
      <c r="H244" s="66"/>
    </row>
    <row r="245" spans="1:8" ht="14.25" customHeight="1" x14ac:dyDescent="0.35">
      <c r="A245" s="282"/>
      <c r="E245" s="319"/>
      <c r="H245" s="66"/>
    </row>
    <row r="246" spans="1:8" ht="14.25" customHeight="1" x14ac:dyDescent="0.35">
      <c r="A246" s="282"/>
      <c r="E246" s="319"/>
      <c r="H246" s="66"/>
    </row>
    <row r="247" spans="1:8" ht="14.25" customHeight="1" x14ac:dyDescent="0.35">
      <c r="A247" s="282"/>
      <c r="E247" s="319"/>
      <c r="H247" s="66"/>
    </row>
    <row r="248" spans="1:8" ht="14.25" customHeight="1" x14ac:dyDescent="0.35">
      <c r="A248" s="282"/>
      <c r="E248" s="319"/>
      <c r="H248" s="66"/>
    </row>
    <row r="249" spans="1:8" ht="14.25" customHeight="1" x14ac:dyDescent="0.35">
      <c r="A249" s="282"/>
      <c r="E249" s="319"/>
      <c r="H249" s="66"/>
    </row>
    <row r="250" spans="1:8" ht="14.25" customHeight="1" x14ac:dyDescent="0.35">
      <c r="A250" s="282"/>
      <c r="E250" s="319"/>
      <c r="H250" s="66"/>
    </row>
    <row r="251" spans="1:8" ht="14.25" customHeight="1" x14ac:dyDescent="0.35">
      <c r="A251" s="282"/>
      <c r="E251" s="319"/>
      <c r="H251" s="66"/>
    </row>
    <row r="252" spans="1:8" ht="14.25" customHeight="1" x14ac:dyDescent="0.35">
      <c r="A252" s="282"/>
      <c r="E252" s="319"/>
      <c r="H252" s="66"/>
    </row>
    <row r="253" spans="1:8" ht="14.25" customHeight="1" x14ac:dyDescent="0.35">
      <c r="A253" s="282"/>
      <c r="E253" s="319"/>
      <c r="H253" s="66"/>
    </row>
    <row r="254" spans="1:8" ht="14.25" customHeight="1" x14ac:dyDescent="0.35">
      <c r="A254" s="282"/>
      <c r="E254" s="319"/>
      <c r="H254" s="66"/>
    </row>
    <row r="255" spans="1:8" ht="14.25" customHeight="1" x14ac:dyDescent="0.35">
      <c r="A255" s="282"/>
      <c r="E255" s="319"/>
      <c r="H255" s="66"/>
    </row>
    <row r="256" spans="1:8" ht="14.25" customHeight="1" x14ac:dyDescent="0.35">
      <c r="A256" s="282"/>
      <c r="E256" s="319"/>
      <c r="H256" s="66"/>
    </row>
    <row r="257" spans="1:8" ht="14.25" customHeight="1" x14ac:dyDescent="0.35">
      <c r="A257" s="282"/>
      <c r="E257" s="319"/>
      <c r="H257" s="66"/>
    </row>
    <row r="258" spans="1:8" ht="14.25" customHeight="1" x14ac:dyDescent="0.35">
      <c r="A258" s="282"/>
      <c r="E258" s="319"/>
      <c r="H258" s="66"/>
    </row>
    <row r="259" spans="1:8" ht="14.25" customHeight="1" x14ac:dyDescent="0.35">
      <c r="A259" s="282"/>
      <c r="E259" s="319"/>
      <c r="H259" s="66"/>
    </row>
    <row r="260" spans="1:8" ht="14.25" customHeight="1" x14ac:dyDescent="0.35">
      <c r="A260" s="282"/>
      <c r="E260" s="319"/>
      <c r="H260" s="66"/>
    </row>
    <row r="261" spans="1:8" ht="14.25" customHeight="1" x14ac:dyDescent="0.35">
      <c r="A261" s="282"/>
      <c r="E261" s="319"/>
      <c r="H261" s="66"/>
    </row>
    <row r="262" spans="1:8" ht="14.25" customHeight="1" x14ac:dyDescent="0.35">
      <c r="A262" s="282"/>
      <c r="E262" s="319"/>
      <c r="H262" s="66"/>
    </row>
    <row r="263" spans="1:8" ht="14.25" customHeight="1" x14ac:dyDescent="0.35">
      <c r="A263" s="282"/>
      <c r="E263" s="319"/>
      <c r="H263" s="66"/>
    </row>
    <row r="264" spans="1:8" ht="14.25" customHeight="1" x14ac:dyDescent="0.35">
      <c r="A264" s="282"/>
      <c r="E264" s="319"/>
      <c r="H264" s="66"/>
    </row>
    <row r="265" spans="1:8" ht="14.25" customHeight="1" x14ac:dyDescent="0.35">
      <c r="A265" s="282"/>
      <c r="E265" s="319"/>
      <c r="H265" s="66"/>
    </row>
    <row r="266" spans="1:8" ht="14.25" customHeight="1" x14ac:dyDescent="0.35">
      <c r="A266" s="282"/>
      <c r="E266" s="319"/>
      <c r="H266" s="66"/>
    </row>
    <row r="267" spans="1:8" ht="14.25" customHeight="1" x14ac:dyDescent="0.35">
      <c r="A267" s="282"/>
      <c r="E267" s="319"/>
      <c r="H267" s="66"/>
    </row>
    <row r="268" spans="1:8" ht="14.25" customHeight="1" x14ac:dyDescent="0.35">
      <c r="A268" s="282"/>
      <c r="E268" s="319"/>
      <c r="H268" s="66"/>
    </row>
    <row r="269" spans="1:8" ht="14.25" customHeight="1" x14ac:dyDescent="0.35">
      <c r="A269" s="282"/>
      <c r="E269" s="319"/>
      <c r="H269" s="66"/>
    </row>
    <row r="270" spans="1:8" ht="14.25" customHeight="1" x14ac:dyDescent="0.35">
      <c r="A270" s="282"/>
      <c r="E270" s="319"/>
      <c r="H270" s="66"/>
    </row>
    <row r="271" spans="1:8" ht="14.25" customHeight="1" x14ac:dyDescent="0.35">
      <c r="A271" s="282"/>
      <c r="E271" s="319"/>
      <c r="H271" s="66"/>
    </row>
    <row r="272" spans="1:8" ht="14.25" customHeight="1" x14ac:dyDescent="0.35">
      <c r="A272" s="282"/>
      <c r="E272" s="319"/>
      <c r="H272" s="66"/>
    </row>
    <row r="273" spans="1:8" ht="14.25" customHeight="1" x14ac:dyDescent="0.35">
      <c r="A273" s="282"/>
      <c r="E273" s="319"/>
      <c r="H273" s="66"/>
    </row>
    <row r="274" spans="1:8" ht="14.25" customHeight="1" x14ac:dyDescent="0.35">
      <c r="A274" s="282"/>
      <c r="E274" s="319"/>
      <c r="H274" s="66"/>
    </row>
    <row r="275" spans="1:8" ht="14.25" customHeight="1" x14ac:dyDescent="0.35">
      <c r="A275" s="282"/>
      <c r="E275" s="319"/>
      <c r="H275" s="66"/>
    </row>
    <row r="276" spans="1:8" ht="14.25" customHeight="1" x14ac:dyDescent="0.35">
      <c r="A276" s="282"/>
      <c r="E276" s="319"/>
      <c r="H276" s="66"/>
    </row>
    <row r="277" spans="1:8" ht="14.25" customHeight="1" x14ac:dyDescent="0.35">
      <c r="A277" s="282"/>
      <c r="E277" s="319"/>
      <c r="H277" s="66"/>
    </row>
    <row r="278" spans="1:8" ht="14.25" customHeight="1" x14ac:dyDescent="0.35">
      <c r="A278" s="282"/>
      <c r="E278" s="319"/>
      <c r="H278" s="66"/>
    </row>
    <row r="279" spans="1:8" ht="14.25" customHeight="1" x14ac:dyDescent="0.35">
      <c r="A279" s="282"/>
      <c r="E279" s="319"/>
      <c r="H279" s="66"/>
    </row>
    <row r="280" spans="1:8" ht="14.25" customHeight="1" x14ac:dyDescent="0.35">
      <c r="A280" s="282"/>
      <c r="E280" s="319"/>
      <c r="H280" s="66"/>
    </row>
    <row r="281" spans="1:8" ht="14.25" customHeight="1" x14ac:dyDescent="0.35">
      <c r="A281" s="282"/>
      <c r="E281" s="319"/>
      <c r="H281" s="66"/>
    </row>
    <row r="282" spans="1:8" ht="14.25" customHeight="1" x14ac:dyDescent="0.35">
      <c r="A282" s="282"/>
      <c r="E282" s="319"/>
      <c r="H282" s="66"/>
    </row>
    <row r="283" spans="1:8" ht="14.25" customHeight="1" x14ac:dyDescent="0.35">
      <c r="A283" s="282"/>
      <c r="E283" s="319"/>
      <c r="H283" s="66"/>
    </row>
    <row r="284" spans="1:8" ht="14.25" customHeight="1" x14ac:dyDescent="0.35">
      <c r="A284" s="282"/>
      <c r="E284" s="319"/>
      <c r="H284" s="66"/>
    </row>
    <row r="285" spans="1:8" ht="14.25" customHeight="1" x14ac:dyDescent="0.35">
      <c r="A285" s="282"/>
      <c r="E285" s="319"/>
      <c r="H285" s="66"/>
    </row>
    <row r="286" spans="1:8" ht="14.25" customHeight="1" x14ac:dyDescent="0.35">
      <c r="A286" s="282"/>
      <c r="E286" s="319"/>
      <c r="H286" s="66"/>
    </row>
    <row r="287" spans="1:8" ht="14.25" customHeight="1" x14ac:dyDescent="0.35">
      <c r="A287" s="282"/>
      <c r="E287" s="319"/>
      <c r="H287" s="66"/>
    </row>
    <row r="288" spans="1:8" ht="14.25" customHeight="1" x14ac:dyDescent="0.35">
      <c r="A288" s="282"/>
      <c r="E288" s="319"/>
      <c r="H288" s="66"/>
    </row>
    <row r="289" spans="1:8" ht="14.25" customHeight="1" x14ac:dyDescent="0.35">
      <c r="A289" s="282"/>
      <c r="E289" s="319"/>
      <c r="H289" s="66"/>
    </row>
    <row r="290" spans="1:8" ht="14.25" customHeight="1" x14ac:dyDescent="0.35">
      <c r="A290" s="282"/>
      <c r="E290" s="319"/>
      <c r="H290" s="66"/>
    </row>
    <row r="291" spans="1:8" ht="14.25" customHeight="1" x14ac:dyDescent="0.35">
      <c r="A291" s="282"/>
      <c r="E291" s="319"/>
      <c r="H291" s="66"/>
    </row>
    <row r="292" spans="1:8" ht="14.25" customHeight="1" x14ac:dyDescent="0.35">
      <c r="A292" s="282"/>
      <c r="E292" s="319"/>
      <c r="H292" s="66"/>
    </row>
    <row r="293" spans="1:8" ht="14.25" customHeight="1" x14ac:dyDescent="0.35">
      <c r="A293" s="282"/>
      <c r="E293" s="319"/>
      <c r="H293" s="66"/>
    </row>
    <row r="294" spans="1:8" ht="14.25" customHeight="1" x14ac:dyDescent="0.35">
      <c r="A294" s="282"/>
      <c r="E294" s="319"/>
      <c r="H294" s="66"/>
    </row>
    <row r="295" spans="1:8" ht="14.25" customHeight="1" x14ac:dyDescent="0.35">
      <c r="A295" s="282"/>
      <c r="E295" s="319"/>
      <c r="H295" s="66"/>
    </row>
    <row r="296" spans="1:8" ht="14.25" customHeight="1" x14ac:dyDescent="0.35">
      <c r="A296" s="282"/>
      <c r="E296" s="319"/>
      <c r="H296" s="66"/>
    </row>
    <row r="297" spans="1:8" ht="14.25" customHeight="1" x14ac:dyDescent="0.35">
      <c r="A297" s="282"/>
      <c r="E297" s="319"/>
      <c r="H297" s="66"/>
    </row>
    <row r="298" spans="1:8" ht="14.25" customHeight="1" x14ac:dyDescent="0.35">
      <c r="A298" s="282"/>
      <c r="E298" s="319"/>
      <c r="H298" s="66"/>
    </row>
    <row r="299" spans="1:8" ht="14.25" customHeight="1" x14ac:dyDescent="0.35">
      <c r="A299" s="282"/>
      <c r="E299" s="319"/>
      <c r="H299" s="66"/>
    </row>
    <row r="300" spans="1:8" ht="14.25" customHeight="1" x14ac:dyDescent="0.35">
      <c r="A300" s="282"/>
      <c r="E300" s="319"/>
      <c r="H300" s="66"/>
    </row>
    <row r="301" spans="1:8" ht="14.25" customHeight="1" x14ac:dyDescent="0.35">
      <c r="A301" s="282"/>
      <c r="E301" s="319"/>
      <c r="H301" s="66"/>
    </row>
    <row r="302" spans="1:8" ht="14.25" customHeight="1" x14ac:dyDescent="0.35">
      <c r="A302" s="282"/>
      <c r="E302" s="319"/>
      <c r="H302" s="66"/>
    </row>
    <row r="303" spans="1:8" ht="14.25" customHeight="1" x14ac:dyDescent="0.35">
      <c r="A303" s="282"/>
      <c r="E303" s="319"/>
      <c r="H303" s="66"/>
    </row>
    <row r="304" spans="1:8" ht="14.25" customHeight="1" x14ac:dyDescent="0.35">
      <c r="A304" s="282"/>
      <c r="E304" s="319"/>
      <c r="H304" s="66"/>
    </row>
    <row r="305" spans="1:8" ht="14.25" customHeight="1" x14ac:dyDescent="0.35">
      <c r="A305" s="282"/>
      <c r="E305" s="319"/>
      <c r="H305" s="66"/>
    </row>
    <row r="306" spans="1:8" ht="14.25" customHeight="1" x14ac:dyDescent="0.35">
      <c r="A306" s="282"/>
      <c r="E306" s="319"/>
      <c r="H306" s="66"/>
    </row>
    <row r="307" spans="1:8" ht="14.25" customHeight="1" x14ac:dyDescent="0.35">
      <c r="A307" s="282"/>
      <c r="E307" s="319"/>
      <c r="H307" s="66"/>
    </row>
    <row r="308" spans="1:8" ht="14.25" customHeight="1" x14ac:dyDescent="0.35">
      <c r="A308" s="282"/>
      <c r="E308" s="319"/>
      <c r="H308" s="66"/>
    </row>
    <row r="309" spans="1:8" ht="14.25" customHeight="1" x14ac:dyDescent="0.35">
      <c r="A309" s="282"/>
      <c r="E309" s="319"/>
      <c r="H309" s="66"/>
    </row>
    <row r="310" spans="1:8" ht="14.25" customHeight="1" x14ac:dyDescent="0.35">
      <c r="A310" s="282"/>
      <c r="E310" s="319"/>
      <c r="H310" s="66"/>
    </row>
    <row r="311" spans="1:8" ht="14.25" customHeight="1" x14ac:dyDescent="0.35">
      <c r="A311" s="282"/>
      <c r="E311" s="319"/>
      <c r="H311" s="66"/>
    </row>
    <row r="312" spans="1:8" ht="14.25" customHeight="1" x14ac:dyDescent="0.35">
      <c r="A312" s="282"/>
      <c r="E312" s="319"/>
      <c r="H312" s="66"/>
    </row>
    <row r="313" spans="1:8" ht="14.25" customHeight="1" x14ac:dyDescent="0.35">
      <c r="A313" s="282"/>
      <c r="E313" s="319"/>
      <c r="H313" s="66"/>
    </row>
    <row r="314" spans="1:8" ht="14.25" customHeight="1" x14ac:dyDescent="0.35">
      <c r="A314" s="282"/>
      <c r="E314" s="319"/>
      <c r="H314" s="66"/>
    </row>
    <row r="315" spans="1:8" ht="14.25" customHeight="1" x14ac:dyDescent="0.35">
      <c r="A315" s="282"/>
      <c r="E315" s="319"/>
      <c r="H315" s="66"/>
    </row>
    <row r="316" spans="1:8" ht="14.25" customHeight="1" x14ac:dyDescent="0.35">
      <c r="A316" s="282"/>
      <c r="E316" s="319"/>
      <c r="H316" s="66"/>
    </row>
    <row r="317" spans="1:8" ht="14.25" customHeight="1" x14ac:dyDescent="0.35">
      <c r="A317" s="282"/>
      <c r="E317" s="319"/>
      <c r="H317" s="66"/>
    </row>
    <row r="318" spans="1:8" ht="14.25" customHeight="1" x14ac:dyDescent="0.35">
      <c r="A318" s="282"/>
      <c r="E318" s="319"/>
      <c r="H318" s="66"/>
    </row>
    <row r="319" spans="1:8" ht="14.25" customHeight="1" x14ac:dyDescent="0.35">
      <c r="A319" s="282"/>
      <c r="E319" s="319"/>
      <c r="H319" s="66"/>
    </row>
    <row r="320" spans="1:8" ht="14.25" customHeight="1" x14ac:dyDescent="0.35">
      <c r="A320" s="282"/>
      <c r="E320" s="319"/>
      <c r="H320" s="66"/>
    </row>
    <row r="321" spans="1:8" ht="14.25" customHeight="1" x14ac:dyDescent="0.35">
      <c r="A321" s="282"/>
      <c r="E321" s="319"/>
      <c r="H321" s="66"/>
    </row>
    <row r="322" spans="1:8" ht="14.25" customHeight="1" x14ac:dyDescent="0.35">
      <c r="A322" s="282"/>
      <c r="E322" s="319"/>
      <c r="H322" s="66"/>
    </row>
    <row r="323" spans="1:8" ht="14.25" customHeight="1" x14ac:dyDescent="0.35">
      <c r="A323" s="282"/>
      <c r="E323" s="319"/>
      <c r="H323" s="66"/>
    </row>
    <row r="324" spans="1:8" ht="14.25" customHeight="1" x14ac:dyDescent="0.35">
      <c r="A324" s="282"/>
      <c r="E324" s="319"/>
      <c r="H324" s="66"/>
    </row>
    <row r="325" spans="1:8" ht="14.25" customHeight="1" x14ac:dyDescent="0.35">
      <c r="A325" s="282"/>
      <c r="E325" s="319"/>
      <c r="H325" s="66"/>
    </row>
    <row r="326" spans="1:8" ht="14.25" customHeight="1" x14ac:dyDescent="0.35">
      <c r="A326" s="282"/>
      <c r="E326" s="319"/>
      <c r="H326" s="66"/>
    </row>
    <row r="327" spans="1:8" ht="14.25" customHeight="1" x14ac:dyDescent="0.35">
      <c r="A327" s="282"/>
      <c r="E327" s="319"/>
      <c r="H327" s="66"/>
    </row>
    <row r="328" spans="1:8" ht="14.25" customHeight="1" x14ac:dyDescent="0.35">
      <c r="A328" s="282"/>
      <c r="E328" s="319"/>
      <c r="H328" s="66"/>
    </row>
    <row r="329" spans="1:8" ht="14.25" customHeight="1" x14ac:dyDescent="0.35">
      <c r="A329" s="282"/>
      <c r="E329" s="319"/>
      <c r="H329" s="66"/>
    </row>
    <row r="330" spans="1:8" ht="14.25" customHeight="1" x14ac:dyDescent="0.35">
      <c r="A330" s="282"/>
      <c r="E330" s="319"/>
      <c r="H330" s="66"/>
    </row>
    <row r="331" spans="1:8" ht="14.25" customHeight="1" x14ac:dyDescent="0.35">
      <c r="A331" s="282"/>
      <c r="E331" s="319"/>
      <c r="H331" s="66"/>
    </row>
    <row r="332" spans="1:8" ht="14.25" customHeight="1" x14ac:dyDescent="0.35">
      <c r="A332" s="282"/>
      <c r="E332" s="319"/>
      <c r="H332" s="66"/>
    </row>
    <row r="333" spans="1:8" ht="14.25" customHeight="1" x14ac:dyDescent="0.35">
      <c r="A333" s="282"/>
      <c r="E333" s="319"/>
      <c r="H333" s="66"/>
    </row>
    <row r="334" spans="1:8" ht="14.25" customHeight="1" x14ac:dyDescent="0.35">
      <c r="A334" s="282"/>
      <c r="E334" s="319"/>
      <c r="H334" s="66"/>
    </row>
    <row r="335" spans="1:8" ht="14.25" customHeight="1" x14ac:dyDescent="0.35">
      <c r="A335" s="282"/>
      <c r="E335" s="319"/>
      <c r="H335" s="66"/>
    </row>
    <row r="336" spans="1:8" ht="14.25" customHeight="1" x14ac:dyDescent="0.35">
      <c r="A336" s="282"/>
      <c r="E336" s="319"/>
      <c r="H336" s="66"/>
    </row>
    <row r="337" spans="1:8" ht="14.25" customHeight="1" x14ac:dyDescent="0.35">
      <c r="A337" s="282"/>
      <c r="E337" s="319"/>
      <c r="H337" s="66"/>
    </row>
    <row r="338" spans="1:8" ht="14.25" customHeight="1" x14ac:dyDescent="0.35">
      <c r="A338" s="282"/>
      <c r="E338" s="319"/>
      <c r="H338" s="66"/>
    </row>
    <row r="339" spans="1:8" ht="14.25" customHeight="1" x14ac:dyDescent="0.35">
      <c r="A339" s="282"/>
      <c r="E339" s="319"/>
      <c r="H339" s="66"/>
    </row>
    <row r="340" spans="1:8" ht="14.25" customHeight="1" x14ac:dyDescent="0.35">
      <c r="A340" s="282"/>
      <c r="E340" s="319"/>
      <c r="H340" s="66"/>
    </row>
    <row r="341" spans="1:8" ht="14.25" customHeight="1" x14ac:dyDescent="0.35">
      <c r="A341" s="282"/>
      <c r="E341" s="319"/>
      <c r="H341" s="66"/>
    </row>
    <row r="342" spans="1:8" ht="14.25" customHeight="1" x14ac:dyDescent="0.35">
      <c r="A342" s="282"/>
      <c r="E342" s="319"/>
      <c r="H342" s="66"/>
    </row>
    <row r="343" spans="1:8" ht="14.25" customHeight="1" x14ac:dyDescent="0.35">
      <c r="A343" s="282"/>
      <c r="E343" s="319"/>
      <c r="H343" s="66"/>
    </row>
    <row r="344" spans="1:8" ht="14.25" customHeight="1" x14ac:dyDescent="0.35">
      <c r="A344" s="282"/>
      <c r="E344" s="319"/>
      <c r="H344" s="66"/>
    </row>
    <row r="345" spans="1:8" ht="14.25" customHeight="1" x14ac:dyDescent="0.35">
      <c r="A345" s="282"/>
      <c r="E345" s="319"/>
      <c r="H345" s="66"/>
    </row>
    <row r="346" spans="1:8" ht="14.25" customHeight="1" x14ac:dyDescent="0.35">
      <c r="A346" s="282"/>
      <c r="E346" s="319"/>
      <c r="H346" s="66"/>
    </row>
    <row r="347" spans="1:8" ht="14.25" customHeight="1" x14ac:dyDescent="0.35">
      <c r="A347" s="282"/>
      <c r="E347" s="319"/>
      <c r="H347" s="66"/>
    </row>
    <row r="348" spans="1:8" ht="14.25" customHeight="1" x14ac:dyDescent="0.35">
      <c r="A348" s="282"/>
      <c r="E348" s="319"/>
      <c r="H348" s="66"/>
    </row>
    <row r="349" spans="1:8" ht="14.25" customHeight="1" x14ac:dyDescent="0.35">
      <c r="A349" s="282"/>
      <c r="E349" s="319"/>
      <c r="H349" s="66"/>
    </row>
    <row r="350" spans="1:8" ht="14.25" customHeight="1" x14ac:dyDescent="0.35">
      <c r="A350" s="282"/>
      <c r="E350" s="319"/>
      <c r="H350" s="66"/>
    </row>
    <row r="351" spans="1:8" ht="14.25" customHeight="1" x14ac:dyDescent="0.35">
      <c r="A351" s="282"/>
      <c r="E351" s="319"/>
      <c r="H351" s="66"/>
    </row>
    <row r="352" spans="1:8" ht="14.25" customHeight="1" x14ac:dyDescent="0.35">
      <c r="A352" s="282"/>
      <c r="E352" s="319"/>
      <c r="H352" s="66"/>
    </row>
    <row r="353" spans="1:8" ht="14.25" customHeight="1" x14ac:dyDescent="0.35">
      <c r="A353" s="282"/>
      <c r="E353" s="319"/>
      <c r="H353" s="66"/>
    </row>
    <row r="354" spans="1:8" ht="14.25" customHeight="1" x14ac:dyDescent="0.35">
      <c r="A354" s="282"/>
      <c r="E354" s="319"/>
      <c r="H354" s="66"/>
    </row>
    <row r="355" spans="1:8" ht="14.25" customHeight="1" x14ac:dyDescent="0.35">
      <c r="A355" s="282"/>
      <c r="E355" s="319"/>
      <c r="H355" s="66"/>
    </row>
    <row r="356" spans="1:8" ht="14.25" customHeight="1" x14ac:dyDescent="0.35">
      <c r="A356" s="282"/>
      <c r="E356" s="319"/>
      <c r="H356" s="66"/>
    </row>
    <row r="357" spans="1:8" ht="14.25" customHeight="1" x14ac:dyDescent="0.35">
      <c r="A357" s="282"/>
      <c r="E357" s="319"/>
      <c r="H357" s="66"/>
    </row>
    <row r="358" spans="1:8" ht="14.25" customHeight="1" x14ac:dyDescent="0.35">
      <c r="A358" s="282"/>
      <c r="E358" s="319"/>
      <c r="H358" s="66"/>
    </row>
    <row r="359" spans="1:8" ht="14.25" customHeight="1" x14ac:dyDescent="0.35">
      <c r="A359" s="282"/>
      <c r="E359" s="319"/>
      <c r="H359" s="66"/>
    </row>
    <row r="360" spans="1:8" ht="14.25" customHeight="1" x14ac:dyDescent="0.35">
      <c r="A360" s="282"/>
      <c r="E360" s="319"/>
      <c r="H360" s="66"/>
    </row>
    <row r="361" spans="1:8" ht="14.25" customHeight="1" x14ac:dyDescent="0.35">
      <c r="A361" s="282"/>
      <c r="E361" s="319"/>
      <c r="H361" s="66"/>
    </row>
    <row r="362" spans="1:8" ht="14.25" customHeight="1" x14ac:dyDescent="0.35">
      <c r="A362" s="282"/>
      <c r="E362" s="319"/>
      <c r="H362" s="66"/>
    </row>
    <row r="363" spans="1:8" ht="14.25" customHeight="1" x14ac:dyDescent="0.35">
      <c r="A363" s="282"/>
      <c r="E363" s="319"/>
      <c r="H363" s="66"/>
    </row>
    <row r="364" spans="1:8" ht="14.25" customHeight="1" x14ac:dyDescent="0.35">
      <c r="A364" s="282"/>
      <c r="E364" s="319"/>
      <c r="H364" s="66"/>
    </row>
    <row r="365" spans="1:8" ht="14.25" customHeight="1" x14ac:dyDescent="0.35">
      <c r="A365" s="282"/>
      <c r="E365" s="319"/>
      <c r="H365" s="66"/>
    </row>
    <row r="366" spans="1:8" ht="14.25" customHeight="1" x14ac:dyDescent="0.35">
      <c r="A366" s="282"/>
      <c r="E366" s="319"/>
      <c r="H366" s="66"/>
    </row>
    <row r="367" spans="1:8" ht="14.25" customHeight="1" x14ac:dyDescent="0.35">
      <c r="A367" s="282"/>
      <c r="E367" s="319"/>
      <c r="H367" s="66"/>
    </row>
    <row r="368" spans="1:8" ht="14.25" customHeight="1" x14ac:dyDescent="0.35">
      <c r="A368" s="282"/>
      <c r="E368" s="319"/>
      <c r="H368" s="66"/>
    </row>
    <row r="369" spans="1:8" ht="14.25" customHeight="1" x14ac:dyDescent="0.35">
      <c r="A369" s="282"/>
      <c r="E369" s="319"/>
      <c r="H369" s="66"/>
    </row>
    <row r="370" spans="1:8" ht="14.25" customHeight="1" x14ac:dyDescent="0.35">
      <c r="A370" s="282"/>
      <c r="E370" s="319"/>
      <c r="H370" s="66"/>
    </row>
    <row r="371" spans="1:8" ht="14.25" customHeight="1" x14ac:dyDescent="0.35">
      <c r="A371" s="282"/>
      <c r="E371" s="319"/>
      <c r="H371" s="66"/>
    </row>
    <row r="372" spans="1:8" ht="14.25" customHeight="1" x14ac:dyDescent="0.35">
      <c r="A372" s="282"/>
      <c r="E372" s="319"/>
      <c r="H372" s="66"/>
    </row>
    <row r="373" spans="1:8" ht="14.25" customHeight="1" x14ac:dyDescent="0.35">
      <c r="A373" s="282"/>
      <c r="E373" s="319"/>
      <c r="H373" s="66"/>
    </row>
    <row r="374" spans="1:8" ht="14.25" customHeight="1" x14ac:dyDescent="0.35">
      <c r="A374" s="282"/>
      <c r="E374" s="319"/>
      <c r="H374" s="66"/>
    </row>
    <row r="375" spans="1:8" ht="14.25" customHeight="1" x14ac:dyDescent="0.35">
      <c r="A375" s="282"/>
      <c r="E375" s="319"/>
      <c r="H375" s="66"/>
    </row>
    <row r="376" spans="1:8" ht="14.25" customHeight="1" x14ac:dyDescent="0.35">
      <c r="A376" s="282"/>
      <c r="E376" s="319"/>
      <c r="H376" s="66"/>
    </row>
    <row r="377" spans="1:8" ht="14.25" customHeight="1" x14ac:dyDescent="0.35">
      <c r="A377" s="282"/>
      <c r="E377" s="319"/>
      <c r="H377" s="66"/>
    </row>
    <row r="378" spans="1:8" ht="14.25" customHeight="1" x14ac:dyDescent="0.35">
      <c r="A378" s="282"/>
      <c r="E378" s="319"/>
      <c r="H378" s="66"/>
    </row>
    <row r="379" spans="1:8" ht="14.25" customHeight="1" x14ac:dyDescent="0.35">
      <c r="A379" s="282"/>
      <c r="E379" s="319"/>
      <c r="H379" s="66"/>
    </row>
    <row r="380" spans="1:8" ht="14.25" customHeight="1" x14ac:dyDescent="0.35">
      <c r="A380" s="282"/>
      <c r="E380" s="319"/>
      <c r="H380" s="66"/>
    </row>
    <row r="381" spans="1:8" ht="14.25" customHeight="1" x14ac:dyDescent="0.35">
      <c r="A381" s="282"/>
      <c r="E381" s="319"/>
      <c r="H381" s="66"/>
    </row>
    <row r="382" spans="1:8" ht="14.25" customHeight="1" x14ac:dyDescent="0.35">
      <c r="A382" s="282"/>
      <c r="E382" s="319"/>
      <c r="H382" s="66"/>
    </row>
    <row r="383" spans="1:8" ht="14.25" customHeight="1" x14ac:dyDescent="0.35">
      <c r="A383" s="282"/>
      <c r="E383" s="319"/>
      <c r="H383" s="66"/>
    </row>
    <row r="384" spans="1:8" ht="14.25" customHeight="1" x14ac:dyDescent="0.35">
      <c r="A384" s="282"/>
      <c r="E384" s="319"/>
      <c r="H384" s="66"/>
    </row>
    <row r="385" spans="1:8" ht="14.25" customHeight="1" x14ac:dyDescent="0.35">
      <c r="A385" s="282"/>
      <c r="E385" s="319"/>
      <c r="H385" s="66"/>
    </row>
    <row r="386" spans="1:8" ht="14.25" customHeight="1" x14ac:dyDescent="0.35">
      <c r="A386" s="282"/>
      <c r="E386" s="319"/>
      <c r="H386" s="66"/>
    </row>
    <row r="387" spans="1:8" ht="14.25" customHeight="1" x14ac:dyDescent="0.35">
      <c r="A387" s="282"/>
      <c r="E387" s="319"/>
      <c r="H387" s="66"/>
    </row>
    <row r="388" spans="1:8" ht="14.25" customHeight="1" x14ac:dyDescent="0.35">
      <c r="A388" s="282"/>
      <c r="E388" s="319"/>
      <c r="H388" s="66"/>
    </row>
    <row r="389" spans="1:8" ht="14.25" customHeight="1" x14ac:dyDescent="0.35">
      <c r="A389" s="282"/>
      <c r="E389" s="319"/>
      <c r="H389" s="66"/>
    </row>
    <row r="390" spans="1:8" ht="14.25" customHeight="1" x14ac:dyDescent="0.35">
      <c r="A390" s="282"/>
      <c r="E390" s="319"/>
      <c r="H390" s="66"/>
    </row>
    <row r="391" spans="1:8" ht="14.25" customHeight="1" x14ac:dyDescent="0.35">
      <c r="A391" s="282"/>
      <c r="E391" s="319"/>
      <c r="H391" s="66"/>
    </row>
    <row r="392" spans="1:8" ht="14.25" customHeight="1" x14ac:dyDescent="0.35">
      <c r="A392" s="282"/>
      <c r="E392" s="319"/>
      <c r="H392" s="66"/>
    </row>
    <row r="393" spans="1:8" ht="14.25" customHeight="1" x14ac:dyDescent="0.35">
      <c r="A393" s="282"/>
      <c r="E393" s="319"/>
      <c r="H393" s="66"/>
    </row>
    <row r="394" spans="1:8" ht="14.25" customHeight="1" x14ac:dyDescent="0.35">
      <c r="A394" s="282"/>
      <c r="E394" s="319"/>
      <c r="H394" s="66"/>
    </row>
    <row r="395" spans="1:8" ht="14.25" customHeight="1" x14ac:dyDescent="0.35">
      <c r="A395" s="282"/>
      <c r="E395" s="319"/>
      <c r="H395" s="66"/>
    </row>
    <row r="396" spans="1:8" ht="14.25" customHeight="1" x14ac:dyDescent="0.35">
      <c r="A396" s="282"/>
      <c r="E396" s="319"/>
      <c r="H396" s="66"/>
    </row>
    <row r="397" spans="1:8" ht="14.25" customHeight="1" x14ac:dyDescent="0.35">
      <c r="A397" s="282"/>
      <c r="E397" s="319"/>
      <c r="H397" s="66"/>
    </row>
    <row r="398" spans="1:8" ht="14.25" customHeight="1" x14ac:dyDescent="0.35">
      <c r="A398" s="282"/>
      <c r="E398" s="319"/>
      <c r="H398" s="66"/>
    </row>
    <row r="399" spans="1:8" ht="14.25" customHeight="1" x14ac:dyDescent="0.35">
      <c r="A399" s="282"/>
      <c r="E399" s="319"/>
      <c r="H399" s="66"/>
    </row>
    <row r="400" spans="1:8" ht="14.25" customHeight="1" x14ac:dyDescent="0.35">
      <c r="A400" s="282"/>
      <c r="E400" s="319"/>
      <c r="H400" s="66"/>
    </row>
    <row r="401" spans="1:8" ht="14.25" customHeight="1" x14ac:dyDescent="0.35">
      <c r="A401" s="282"/>
      <c r="E401" s="319"/>
      <c r="H401" s="66"/>
    </row>
    <row r="402" spans="1:8" ht="14.25" customHeight="1" x14ac:dyDescent="0.35">
      <c r="A402" s="282"/>
      <c r="E402" s="319"/>
      <c r="H402" s="66"/>
    </row>
    <row r="403" spans="1:8" ht="14.25" customHeight="1" x14ac:dyDescent="0.35">
      <c r="A403" s="282"/>
      <c r="E403" s="319"/>
      <c r="H403" s="66"/>
    </row>
    <row r="404" spans="1:8" ht="14.25" customHeight="1" x14ac:dyDescent="0.35">
      <c r="A404" s="282"/>
      <c r="E404" s="319"/>
      <c r="H404" s="66"/>
    </row>
    <row r="405" spans="1:8" ht="14.25" customHeight="1" x14ac:dyDescent="0.35">
      <c r="A405" s="282"/>
      <c r="E405" s="319"/>
      <c r="H405" s="66"/>
    </row>
    <row r="406" spans="1:8" ht="14.25" customHeight="1" x14ac:dyDescent="0.35">
      <c r="A406" s="282"/>
      <c r="E406" s="319"/>
      <c r="H406" s="66"/>
    </row>
    <row r="407" spans="1:8" ht="14.25" customHeight="1" x14ac:dyDescent="0.35">
      <c r="A407" s="282"/>
      <c r="E407" s="319"/>
      <c r="H407" s="66"/>
    </row>
    <row r="408" spans="1:8" ht="14.25" customHeight="1" x14ac:dyDescent="0.35">
      <c r="A408" s="282"/>
      <c r="E408" s="319"/>
      <c r="H408" s="66"/>
    </row>
    <row r="409" spans="1:8" ht="14.25" customHeight="1" x14ac:dyDescent="0.35">
      <c r="A409" s="282"/>
      <c r="E409" s="319"/>
      <c r="H409" s="66"/>
    </row>
    <row r="410" spans="1:8" ht="14.25" customHeight="1" x14ac:dyDescent="0.35">
      <c r="A410" s="282"/>
      <c r="E410" s="319"/>
      <c r="H410" s="66"/>
    </row>
    <row r="411" spans="1:8" ht="14.25" customHeight="1" x14ac:dyDescent="0.35">
      <c r="A411" s="282"/>
      <c r="E411" s="319"/>
      <c r="H411" s="66"/>
    </row>
    <row r="412" spans="1:8" ht="14.25" customHeight="1" x14ac:dyDescent="0.35">
      <c r="A412" s="282"/>
      <c r="E412" s="319"/>
      <c r="H412" s="66"/>
    </row>
    <row r="413" spans="1:8" ht="14.25" customHeight="1" x14ac:dyDescent="0.35">
      <c r="A413" s="282"/>
      <c r="E413" s="319"/>
      <c r="H413" s="66"/>
    </row>
    <row r="414" spans="1:8" ht="14.25" customHeight="1" x14ac:dyDescent="0.35">
      <c r="A414" s="282"/>
      <c r="E414" s="319"/>
      <c r="H414" s="66"/>
    </row>
    <row r="415" spans="1:8" ht="14.25" customHeight="1" x14ac:dyDescent="0.35">
      <c r="A415" s="282"/>
      <c r="E415" s="319"/>
      <c r="H415" s="66"/>
    </row>
    <row r="416" spans="1:8" ht="14.25" customHeight="1" x14ac:dyDescent="0.35">
      <c r="A416" s="282"/>
      <c r="E416" s="319"/>
      <c r="H416" s="66"/>
    </row>
    <row r="417" spans="1:8" ht="14.25" customHeight="1" x14ac:dyDescent="0.35">
      <c r="A417" s="282"/>
      <c r="E417" s="319"/>
      <c r="H417" s="66"/>
    </row>
    <row r="418" spans="1:8" ht="14.25" customHeight="1" x14ac:dyDescent="0.35">
      <c r="A418" s="282"/>
      <c r="E418" s="319"/>
      <c r="H418" s="66"/>
    </row>
    <row r="419" spans="1:8" ht="14.25" customHeight="1" x14ac:dyDescent="0.35">
      <c r="A419" s="282"/>
      <c r="E419" s="319"/>
      <c r="H419" s="66"/>
    </row>
    <row r="420" spans="1:8" ht="14.25" customHeight="1" x14ac:dyDescent="0.35">
      <c r="A420" s="282"/>
      <c r="E420" s="319"/>
      <c r="H420" s="66"/>
    </row>
    <row r="421" spans="1:8" ht="14.25" customHeight="1" x14ac:dyDescent="0.35">
      <c r="A421" s="282"/>
      <c r="E421" s="319"/>
      <c r="H421" s="66"/>
    </row>
    <row r="422" spans="1:8" ht="14.25" customHeight="1" x14ac:dyDescent="0.35">
      <c r="A422" s="282"/>
      <c r="E422" s="319"/>
      <c r="H422" s="66"/>
    </row>
    <row r="423" spans="1:8" ht="14.25" customHeight="1" x14ac:dyDescent="0.35">
      <c r="A423" s="282"/>
      <c r="E423" s="319"/>
      <c r="H423" s="66"/>
    </row>
    <row r="424" spans="1:8" ht="14.25" customHeight="1" x14ac:dyDescent="0.35">
      <c r="A424" s="282"/>
      <c r="E424" s="319"/>
      <c r="H424" s="66"/>
    </row>
    <row r="425" spans="1:8" ht="14.25" customHeight="1" x14ac:dyDescent="0.35">
      <c r="A425" s="282"/>
      <c r="E425" s="319"/>
      <c r="H425" s="66"/>
    </row>
    <row r="426" spans="1:8" ht="14.25" customHeight="1" x14ac:dyDescent="0.35">
      <c r="A426" s="282"/>
      <c r="E426" s="319"/>
      <c r="H426" s="66"/>
    </row>
    <row r="427" spans="1:8" ht="14.25" customHeight="1" x14ac:dyDescent="0.35">
      <c r="A427" s="282"/>
      <c r="E427" s="319"/>
      <c r="H427" s="66"/>
    </row>
    <row r="428" spans="1:8" ht="14.25" customHeight="1" x14ac:dyDescent="0.35">
      <c r="A428" s="282"/>
      <c r="E428" s="319"/>
      <c r="H428" s="66"/>
    </row>
    <row r="429" spans="1:8" ht="14.25" customHeight="1" x14ac:dyDescent="0.35">
      <c r="A429" s="282"/>
      <c r="E429" s="319"/>
      <c r="H429" s="66"/>
    </row>
    <row r="430" spans="1:8" ht="14.25" customHeight="1" x14ac:dyDescent="0.35">
      <c r="A430" s="282"/>
      <c r="E430" s="319"/>
      <c r="H430" s="66"/>
    </row>
    <row r="431" spans="1:8" ht="14.25" customHeight="1" x14ac:dyDescent="0.35">
      <c r="A431" s="282"/>
      <c r="E431" s="319"/>
      <c r="H431" s="66"/>
    </row>
    <row r="432" spans="1:8" ht="14.25" customHeight="1" x14ac:dyDescent="0.35">
      <c r="A432" s="282"/>
      <c r="E432" s="319"/>
      <c r="H432" s="66"/>
    </row>
    <row r="433" spans="1:8" ht="14.25" customHeight="1" x14ac:dyDescent="0.35">
      <c r="A433" s="282"/>
      <c r="E433" s="319"/>
      <c r="H433" s="66"/>
    </row>
    <row r="434" spans="1:8" ht="14.25" customHeight="1" x14ac:dyDescent="0.35">
      <c r="A434" s="282"/>
      <c r="E434" s="319"/>
      <c r="H434" s="66"/>
    </row>
    <row r="435" spans="1:8" ht="14.25" customHeight="1" x14ac:dyDescent="0.35">
      <c r="A435" s="282"/>
      <c r="E435" s="319"/>
      <c r="H435" s="66"/>
    </row>
    <row r="436" spans="1:8" ht="14.25" customHeight="1" x14ac:dyDescent="0.35">
      <c r="A436" s="282"/>
      <c r="E436" s="319"/>
      <c r="H436" s="66"/>
    </row>
    <row r="437" spans="1:8" ht="14.25" customHeight="1" x14ac:dyDescent="0.35">
      <c r="A437" s="282"/>
      <c r="E437" s="319"/>
      <c r="H437" s="66"/>
    </row>
    <row r="438" spans="1:8" ht="14.25" customHeight="1" x14ac:dyDescent="0.35">
      <c r="A438" s="282"/>
      <c r="E438" s="319"/>
      <c r="H438" s="66"/>
    </row>
    <row r="439" spans="1:8" ht="14.25" customHeight="1" x14ac:dyDescent="0.35">
      <c r="A439" s="282"/>
      <c r="E439" s="319"/>
      <c r="H439" s="66"/>
    </row>
    <row r="440" spans="1:8" ht="14.25" customHeight="1" x14ac:dyDescent="0.35">
      <c r="A440" s="282"/>
      <c r="E440" s="319"/>
      <c r="H440" s="66"/>
    </row>
    <row r="441" spans="1:8" ht="14.25" customHeight="1" x14ac:dyDescent="0.35">
      <c r="A441" s="282"/>
      <c r="E441" s="319"/>
      <c r="H441" s="66"/>
    </row>
    <row r="442" spans="1:8" ht="14.25" customHeight="1" x14ac:dyDescent="0.35">
      <c r="A442" s="282"/>
      <c r="E442" s="319"/>
      <c r="H442" s="66"/>
    </row>
    <row r="443" spans="1:8" ht="14.25" customHeight="1" x14ac:dyDescent="0.35">
      <c r="A443" s="282"/>
      <c r="E443" s="319"/>
      <c r="H443" s="66"/>
    </row>
    <row r="444" spans="1:8" ht="14.25" customHeight="1" x14ac:dyDescent="0.35">
      <c r="A444" s="282"/>
      <c r="E444" s="319"/>
      <c r="H444" s="66"/>
    </row>
    <row r="445" spans="1:8" ht="14.25" customHeight="1" x14ac:dyDescent="0.35">
      <c r="A445" s="282"/>
      <c r="E445" s="319"/>
      <c r="H445" s="66"/>
    </row>
    <row r="446" spans="1:8" ht="14.25" customHeight="1" x14ac:dyDescent="0.35">
      <c r="A446" s="282"/>
      <c r="E446" s="319"/>
      <c r="H446" s="66"/>
    </row>
    <row r="447" spans="1:8" ht="14.25" customHeight="1" x14ac:dyDescent="0.35">
      <c r="A447" s="282"/>
      <c r="E447" s="319"/>
      <c r="H447" s="66"/>
    </row>
    <row r="448" spans="1:8" ht="14.25" customHeight="1" x14ac:dyDescent="0.35">
      <c r="A448" s="282"/>
      <c r="E448" s="319"/>
      <c r="H448" s="66"/>
    </row>
    <row r="449" spans="1:8" ht="14.25" customHeight="1" x14ac:dyDescent="0.35">
      <c r="A449" s="282"/>
      <c r="E449" s="319"/>
      <c r="H449" s="66"/>
    </row>
    <row r="450" spans="1:8" ht="14.25" customHeight="1" x14ac:dyDescent="0.35">
      <c r="A450" s="282"/>
      <c r="E450" s="319"/>
      <c r="H450" s="66"/>
    </row>
    <row r="451" spans="1:8" ht="14.25" customHeight="1" x14ac:dyDescent="0.35">
      <c r="A451" s="282"/>
      <c r="E451" s="319"/>
      <c r="H451" s="66"/>
    </row>
    <row r="452" spans="1:8" ht="14.25" customHeight="1" x14ac:dyDescent="0.35">
      <c r="A452" s="282"/>
      <c r="E452" s="319"/>
      <c r="H452" s="66"/>
    </row>
    <row r="453" spans="1:8" ht="14.25" customHeight="1" x14ac:dyDescent="0.35">
      <c r="A453" s="282"/>
      <c r="E453" s="319"/>
      <c r="H453" s="66"/>
    </row>
    <row r="454" spans="1:8" ht="14.25" customHeight="1" x14ac:dyDescent="0.35">
      <c r="A454" s="282"/>
      <c r="E454" s="319"/>
      <c r="H454" s="66"/>
    </row>
    <row r="455" spans="1:8" ht="14.25" customHeight="1" x14ac:dyDescent="0.35">
      <c r="A455" s="282"/>
      <c r="E455" s="319"/>
      <c r="H455" s="66"/>
    </row>
    <row r="456" spans="1:8" ht="14.25" customHeight="1" x14ac:dyDescent="0.35">
      <c r="A456" s="282"/>
      <c r="E456" s="319"/>
      <c r="H456" s="66"/>
    </row>
    <row r="457" spans="1:8" ht="14.25" customHeight="1" x14ac:dyDescent="0.35">
      <c r="A457" s="282"/>
      <c r="E457" s="319"/>
      <c r="H457" s="66"/>
    </row>
    <row r="458" spans="1:8" ht="14.25" customHeight="1" x14ac:dyDescent="0.35">
      <c r="A458" s="282"/>
      <c r="E458" s="319"/>
      <c r="H458" s="66"/>
    </row>
    <row r="459" spans="1:8" ht="14.25" customHeight="1" x14ac:dyDescent="0.35">
      <c r="A459" s="282"/>
      <c r="E459" s="319"/>
      <c r="H459" s="66"/>
    </row>
    <row r="460" spans="1:8" ht="14.25" customHeight="1" x14ac:dyDescent="0.35">
      <c r="A460" s="282"/>
      <c r="E460" s="319"/>
      <c r="H460" s="66"/>
    </row>
    <row r="461" spans="1:8" ht="14.25" customHeight="1" x14ac:dyDescent="0.35">
      <c r="A461" s="282"/>
      <c r="E461" s="319"/>
      <c r="H461" s="66"/>
    </row>
    <row r="462" spans="1:8" ht="14.25" customHeight="1" x14ac:dyDescent="0.35">
      <c r="A462" s="282"/>
      <c r="E462" s="319"/>
      <c r="H462" s="66"/>
    </row>
    <row r="463" spans="1:8" ht="14.25" customHeight="1" x14ac:dyDescent="0.35">
      <c r="A463" s="282"/>
      <c r="E463" s="319"/>
      <c r="H463" s="66"/>
    </row>
    <row r="464" spans="1:8" ht="14.25" customHeight="1" x14ac:dyDescent="0.35">
      <c r="A464" s="282"/>
      <c r="E464" s="319"/>
      <c r="H464" s="66"/>
    </row>
    <row r="465" spans="1:8" ht="14.25" customHeight="1" x14ac:dyDescent="0.35">
      <c r="A465" s="282"/>
      <c r="E465" s="319"/>
      <c r="H465" s="66"/>
    </row>
    <row r="466" spans="1:8" ht="14.25" customHeight="1" x14ac:dyDescent="0.35">
      <c r="A466" s="282"/>
      <c r="E466" s="319"/>
      <c r="H466" s="66"/>
    </row>
    <row r="467" spans="1:8" ht="14.25" customHeight="1" x14ac:dyDescent="0.35">
      <c r="A467" s="282"/>
      <c r="E467" s="319"/>
      <c r="H467" s="66"/>
    </row>
    <row r="468" spans="1:8" ht="14.25" customHeight="1" x14ac:dyDescent="0.35">
      <c r="A468" s="282"/>
      <c r="E468" s="319"/>
      <c r="H468" s="66"/>
    </row>
    <row r="469" spans="1:8" ht="14.25" customHeight="1" x14ac:dyDescent="0.35">
      <c r="A469" s="282"/>
      <c r="E469" s="319"/>
      <c r="H469" s="66"/>
    </row>
    <row r="470" spans="1:8" ht="14.25" customHeight="1" x14ac:dyDescent="0.35">
      <c r="A470" s="282"/>
      <c r="E470" s="319"/>
      <c r="H470" s="66"/>
    </row>
    <row r="471" spans="1:8" ht="14.25" customHeight="1" x14ac:dyDescent="0.35">
      <c r="A471" s="282"/>
      <c r="E471" s="319"/>
      <c r="H471" s="66"/>
    </row>
    <row r="472" spans="1:8" ht="14.25" customHeight="1" x14ac:dyDescent="0.35">
      <c r="A472" s="282"/>
      <c r="E472" s="319"/>
      <c r="H472" s="66"/>
    </row>
    <row r="473" spans="1:8" ht="14.25" customHeight="1" x14ac:dyDescent="0.35">
      <c r="A473" s="282"/>
      <c r="E473" s="319"/>
      <c r="H473" s="66"/>
    </row>
    <row r="474" spans="1:8" ht="14.25" customHeight="1" x14ac:dyDescent="0.35">
      <c r="A474" s="282"/>
      <c r="E474" s="319"/>
      <c r="H474" s="66"/>
    </row>
    <row r="475" spans="1:8" ht="14.25" customHeight="1" x14ac:dyDescent="0.35">
      <c r="A475" s="282"/>
      <c r="E475" s="319"/>
      <c r="H475" s="66"/>
    </row>
    <row r="476" spans="1:8" ht="14.25" customHeight="1" x14ac:dyDescent="0.35">
      <c r="A476" s="282"/>
      <c r="E476" s="319"/>
      <c r="H476" s="66"/>
    </row>
    <row r="477" spans="1:8" ht="14.25" customHeight="1" x14ac:dyDescent="0.35">
      <c r="A477" s="282"/>
      <c r="E477" s="319"/>
      <c r="H477" s="66"/>
    </row>
    <row r="478" spans="1:8" ht="14.25" customHeight="1" x14ac:dyDescent="0.35">
      <c r="A478" s="282"/>
      <c r="E478" s="319"/>
      <c r="H478" s="66"/>
    </row>
    <row r="479" spans="1:8" ht="14.25" customHeight="1" x14ac:dyDescent="0.35">
      <c r="A479" s="282"/>
      <c r="E479" s="319"/>
      <c r="H479" s="66"/>
    </row>
    <row r="480" spans="1:8" ht="14.25" customHeight="1" x14ac:dyDescent="0.35">
      <c r="A480" s="282"/>
      <c r="E480" s="319"/>
      <c r="H480" s="66"/>
    </row>
    <row r="481" spans="1:8" ht="14.25" customHeight="1" x14ac:dyDescent="0.35">
      <c r="A481" s="282"/>
      <c r="E481" s="319"/>
      <c r="H481" s="66"/>
    </row>
    <row r="482" spans="1:8" ht="14.25" customHeight="1" x14ac:dyDescent="0.35">
      <c r="A482" s="282"/>
      <c r="E482" s="319"/>
      <c r="H482" s="66"/>
    </row>
    <row r="483" spans="1:8" ht="14.25" customHeight="1" x14ac:dyDescent="0.35">
      <c r="A483" s="282"/>
      <c r="E483" s="319"/>
      <c r="H483" s="66"/>
    </row>
    <row r="484" spans="1:8" ht="14.25" customHeight="1" x14ac:dyDescent="0.35">
      <c r="A484" s="282"/>
      <c r="E484" s="319"/>
      <c r="H484" s="66"/>
    </row>
    <row r="485" spans="1:8" ht="14.25" customHeight="1" x14ac:dyDescent="0.35">
      <c r="A485" s="282"/>
      <c r="E485" s="319"/>
      <c r="H485" s="66"/>
    </row>
    <row r="486" spans="1:8" ht="14.25" customHeight="1" x14ac:dyDescent="0.35">
      <c r="A486" s="282"/>
      <c r="E486" s="319"/>
      <c r="H486" s="66"/>
    </row>
    <row r="487" spans="1:8" ht="14.25" customHeight="1" x14ac:dyDescent="0.35">
      <c r="A487" s="282"/>
      <c r="E487" s="319"/>
      <c r="H487" s="66"/>
    </row>
    <row r="488" spans="1:8" ht="14.25" customHeight="1" x14ac:dyDescent="0.35">
      <c r="A488" s="282"/>
      <c r="E488" s="319"/>
      <c r="H488" s="66"/>
    </row>
    <row r="489" spans="1:8" ht="14.25" customHeight="1" x14ac:dyDescent="0.35">
      <c r="A489" s="282"/>
      <c r="E489" s="319"/>
      <c r="H489" s="66"/>
    </row>
    <row r="490" spans="1:8" ht="14.25" customHeight="1" x14ac:dyDescent="0.35">
      <c r="A490" s="282"/>
      <c r="E490" s="319"/>
      <c r="H490" s="66"/>
    </row>
    <row r="491" spans="1:8" ht="14.25" customHeight="1" x14ac:dyDescent="0.35">
      <c r="A491" s="282"/>
      <c r="E491" s="319"/>
      <c r="H491" s="66"/>
    </row>
    <row r="492" spans="1:8" ht="14.25" customHeight="1" x14ac:dyDescent="0.35">
      <c r="A492" s="282"/>
      <c r="E492" s="319"/>
      <c r="H492" s="66"/>
    </row>
    <row r="493" spans="1:8" ht="14.25" customHeight="1" x14ac:dyDescent="0.35">
      <c r="A493" s="282"/>
      <c r="E493" s="319"/>
      <c r="H493" s="66"/>
    </row>
    <row r="494" spans="1:8" ht="14.25" customHeight="1" x14ac:dyDescent="0.35">
      <c r="A494" s="282"/>
      <c r="E494" s="319"/>
      <c r="H494" s="66"/>
    </row>
    <row r="495" spans="1:8" ht="14.25" customHeight="1" x14ac:dyDescent="0.35">
      <c r="A495" s="282"/>
      <c r="E495" s="319"/>
      <c r="H495" s="66"/>
    </row>
    <row r="496" spans="1:8" ht="14.25" customHeight="1" x14ac:dyDescent="0.35">
      <c r="A496" s="282"/>
      <c r="E496" s="319"/>
      <c r="H496" s="66"/>
    </row>
    <row r="497" spans="1:8" ht="14.25" customHeight="1" x14ac:dyDescent="0.35">
      <c r="A497" s="282"/>
      <c r="E497" s="319"/>
      <c r="H497" s="66"/>
    </row>
    <row r="498" spans="1:8" ht="14.25" customHeight="1" x14ac:dyDescent="0.35">
      <c r="A498" s="282"/>
      <c r="E498" s="319"/>
      <c r="H498" s="66"/>
    </row>
    <row r="499" spans="1:8" ht="14.25" customHeight="1" x14ac:dyDescent="0.35">
      <c r="A499" s="282"/>
      <c r="E499" s="319"/>
      <c r="H499" s="66"/>
    </row>
    <row r="500" spans="1:8" ht="14.25" customHeight="1" x14ac:dyDescent="0.35">
      <c r="A500" s="282"/>
      <c r="E500" s="319"/>
      <c r="H500" s="66"/>
    </row>
    <row r="501" spans="1:8" ht="14.25" customHeight="1" x14ac:dyDescent="0.35">
      <c r="A501" s="282"/>
      <c r="E501" s="319"/>
      <c r="H501" s="66"/>
    </row>
    <row r="502" spans="1:8" ht="14.25" customHeight="1" x14ac:dyDescent="0.35">
      <c r="A502" s="282"/>
      <c r="E502" s="319"/>
      <c r="H502" s="66"/>
    </row>
    <row r="503" spans="1:8" ht="14.25" customHeight="1" x14ac:dyDescent="0.35">
      <c r="A503" s="282"/>
      <c r="E503" s="319"/>
      <c r="H503" s="66"/>
    </row>
    <row r="504" spans="1:8" ht="14.25" customHeight="1" x14ac:dyDescent="0.35">
      <c r="A504" s="282"/>
      <c r="E504" s="319"/>
      <c r="H504" s="66"/>
    </row>
    <row r="505" spans="1:8" ht="14.25" customHeight="1" x14ac:dyDescent="0.35">
      <c r="A505" s="282"/>
      <c r="E505" s="319"/>
      <c r="H505" s="66"/>
    </row>
    <row r="506" spans="1:8" ht="14.25" customHeight="1" x14ac:dyDescent="0.35">
      <c r="A506" s="282"/>
      <c r="E506" s="319"/>
      <c r="H506" s="66"/>
    </row>
    <row r="507" spans="1:8" ht="14.25" customHeight="1" x14ac:dyDescent="0.35">
      <c r="A507" s="282"/>
      <c r="E507" s="319"/>
      <c r="H507" s="66"/>
    </row>
    <row r="508" spans="1:8" ht="14.25" customHeight="1" x14ac:dyDescent="0.35">
      <c r="A508" s="282"/>
      <c r="E508" s="319"/>
      <c r="H508" s="66"/>
    </row>
    <row r="509" spans="1:8" ht="14.25" customHeight="1" x14ac:dyDescent="0.35">
      <c r="A509" s="282"/>
      <c r="E509" s="319"/>
      <c r="H509" s="66"/>
    </row>
    <row r="510" spans="1:8" ht="14.25" customHeight="1" x14ac:dyDescent="0.35">
      <c r="A510" s="282"/>
      <c r="E510" s="319"/>
      <c r="H510" s="66"/>
    </row>
    <row r="511" spans="1:8" ht="14.25" customHeight="1" x14ac:dyDescent="0.35">
      <c r="A511" s="282"/>
      <c r="E511" s="319"/>
      <c r="H511" s="66"/>
    </row>
    <row r="512" spans="1:8" ht="14.25" customHeight="1" x14ac:dyDescent="0.35">
      <c r="A512" s="282"/>
      <c r="E512" s="319"/>
      <c r="H512" s="66"/>
    </row>
    <row r="513" spans="1:8" ht="14.25" customHeight="1" x14ac:dyDescent="0.35">
      <c r="A513" s="282"/>
      <c r="E513" s="319"/>
      <c r="H513" s="66"/>
    </row>
    <row r="514" spans="1:8" ht="14.25" customHeight="1" x14ac:dyDescent="0.35">
      <c r="A514" s="282"/>
      <c r="E514" s="319"/>
      <c r="H514" s="66"/>
    </row>
    <row r="515" spans="1:8" ht="14.25" customHeight="1" x14ac:dyDescent="0.35">
      <c r="A515" s="282"/>
      <c r="E515" s="319"/>
      <c r="H515" s="66"/>
    </row>
    <row r="516" spans="1:8" ht="14.25" customHeight="1" x14ac:dyDescent="0.35">
      <c r="A516" s="282"/>
      <c r="E516" s="319"/>
      <c r="H516" s="66"/>
    </row>
    <row r="517" spans="1:8" ht="14.25" customHeight="1" x14ac:dyDescent="0.35">
      <c r="A517" s="282"/>
      <c r="E517" s="319"/>
      <c r="H517" s="66"/>
    </row>
    <row r="518" spans="1:8" ht="14.25" customHeight="1" x14ac:dyDescent="0.35">
      <c r="A518" s="282"/>
      <c r="E518" s="319"/>
      <c r="H518" s="66"/>
    </row>
    <row r="519" spans="1:8" ht="14.25" customHeight="1" x14ac:dyDescent="0.35">
      <c r="A519" s="282"/>
      <c r="E519" s="319"/>
      <c r="H519" s="66"/>
    </row>
    <row r="520" spans="1:8" ht="14.25" customHeight="1" x14ac:dyDescent="0.35">
      <c r="A520" s="282"/>
      <c r="E520" s="319"/>
      <c r="H520" s="66"/>
    </row>
    <row r="521" spans="1:8" ht="14.25" customHeight="1" x14ac:dyDescent="0.35">
      <c r="A521" s="282"/>
      <c r="E521" s="319"/>
      <c r="H521" s="66"/>
    </row>
    <row r="522" spans="1:8" ht="14.25" customHeight="1" x14ac:dyDescent="0.35">
      <c r="A522" s="282"/>
      <c r="E522" s="319"/>
      <c r="H522" s="66"/>
    </row>
    <row r="523" spans="1:8" ht="14.25" customHeight="1" x14ac:dyDescent="0.35">
      <c r="A523" s="282"/>
      <c r="E523" s="319"/>
      <c r="H523" s="66"/>
    </row>
    <row r="524" spans="1:8" ht="14.25" customHeight="1" x14ac:dyDescent="0.35">
      <c r="A524" s="282"/>
      <c r="E524" s="319"/>
      <c r="H524" s="66"/>
    </row>
    <row r="525" spans="1:8" ht="14.25" customHeight="1" x14ac:dyDescent="0.35">
      <c r="A525" s="282"/>
      <c r="E525" s="319"/>
      <c r="H525" s="66"/>
    </row>
    <row r="526" spans="1:8" ht="14.25" customHeight="1" x14ac:dyDescent="0.35">
      <c r="A526" s="282"/>
      <c r="E526" s="319"/>
      <c r="H526" s="66"/>
    </row>
    <row r="527" spans="1:8" ht="14.25" customHeight="1" x14ac:dyDescent="0.35">
      <c r="A527" s="282"/>
      <c r="E527" s="319"/>
      <c r="H527" s="66"/>
    </row>
    <row r="528" spans="1:8" ht="14.25" customHeight="1" x14ac:dyDescent="0.35">
      <c r="A528" s="282"/>
      <c r="E528" s="319"/>
      <c r="H528" s="66"/>
    </row>
    <row r="529" spans="1:8" ht="14.25" customHeight="1" x14ac:dyDescent="0.35">
      <c r="A529" s="282"/>
      <c r="E529" s="319"/>
      <c r="H529" s="66"/>
    </row>
    <row r="530" spans="1:8" ht="14.25" customHeight="1" x14ac:dyDescent="0.35">
      <c r="A530" s="282"/>
      <c r="E530" s="319"/>
      <c r="H530" s="66"/>
    </row>
    <row r="531" spans="1:8" ht="14.25" customHeight="1" x14ac:dyDescent="0.35">
      <c r="A531" s="282"/>
      <c r="E531" s="319"/>
      <c r="H531" s="66"/>
    </row>
    <row r="532" spans="1:8" ht="14.25" customHeight="1" x14ac:dyDescent="0.35">
      <c r="A532" s="282"/>
      <c r="E532" s="319"/>
      <c r="H532" s="66"/>
    </row>
    <row r="533" spans="1:8" ht="14.25" customHeight="1" x14ac:dyDescent="0.35">
      <c r="A533" s="282"/>
      <c r="E533" s="319"/>
      <c r="H533" s="66"/>
    </row>
    <row r="534" spans="1:8" ht="14.25" customHeight="1" x14ac:dyDescent="0.35">
      <c r="A534" s="282"/>
      <c r="E534" s="319"/>
      <c r="H534" s="66"/>
    </row>
    <row r="535" spans="1:8" ht="14.25" customHeight="1" x14ac:dyDescent="0.35">
      <c r="A535" s="282"/>
      <c r="E535" s="319"/>
      <c r="H535" s="66"/>
    </row>
    <row r="536" spans="1:8" ht="14.25" customHeight="1" x14ac:dyDescent="0.35">
      <c r="A536" s="282"/>
      <c r="E536" s="319"/>
      <c r="H536" s="66"/>
    </row>
    <row r="537" spans="1:8" ht="14.25" customHeight="1" x14ac:dyDescent="0.35">
      <c r="A537" s="282"/>
      <c r="E537" s="319"/>
      <c r="H537" s="66"/>
    </row>
    <row r="538" spans="1:8" ht="14.25" customHeight="1" x14ac:dyDescent="0.35">
      <c r="A538" s="282"/>
      <c r="E538" s="319"/>
      <c r="H538" s="66"/>
    </row>
    <row r="539" spans="1:8" ht="14.25" customHeight="1" x14ac:dyDescent="0.35">
      <c r="A539" s="282"/>
      <c r="E539" s="319"/>
      <c r="H539" s="66"/>
    </row>
    <row r="540" spans="1:8" ht="14.25" customHeight="1" x14ac:dyDescent="0.35">
      <c r="A540" s="282"/>
      <c r="E540" s="319"/>
      <c r="H540" s="66"/>
    </row>
    <row r="541" spans="1:8" ht="14.25" customHeight="1" x14ac:dyDescent="0.35">
      <c r="A541" s="282"/>
      <c r="E541" s="319"/>
      <c r="H541" s="66"/>
    </row>
    <row r="542" spans="1:8" ht="14.25" customHeight="1" x14ac:dyDescent="0.35">
      <c r="A542" s="282"/>
      <c r="E542" s="319"/>
      <c r="H542" s="66"/>
    </row>
    <row r="543" spans="1:8" ht="14.25" customHeight="1" x14ac:dyDescent="0.35">
      <c r="A543" s="282"/>
      <c r="E543" s="319"/>
      <c r="H543" s="66"/>
    </row>
    <row r="544" spans="1:8" ht="14.25" customHeight="1" x14ac:dyDescent="0.35">
      <c r="A544" s="282"/>
      <c r="E544" s="319"/>
      <c r="H544" s="66"/>
    </row>
    <row r="545" spans="1:8" ht="14.25" customHeight="1" x14ac:dyDescent="0.35">
      <c r="A545" s="282"/>
      <c r="E545" s="319"/>
      <c r="H545" s="66"/>
    </row>
    <row r="546" spans="1:8" ht="14.25" customHeight="1" x14ac:dyDescent="0.35">
      <c r="A546" s="282"/>
      <c r="E546" s="319"/>
      <c r="H546" s="66"/>
    </row>
    <row r="547" spans="1:8" ht="14.25" customHeight="1" x14ac:dyDescent="0.35">
      <c r="A547" s="282"/>
      <c r="E547" s="319"/>
      <c r="H547" s="66"/>
    </row>
    <row r="548" spans="1:8" ht="14.25" customHeight="1" x14ac:dyDescent="0.35">
      <c r="A548" s="282"/>
      <c r="E548" s="319"/>
      <c r="H548" s="66"/>
    </row>
    <row r="549" spans="1:8" ht="14.25" customHeight="1" x14ac:dyDescent="0.35">
      <c r="A549" s="282"/>
      <c r="E549" s="319"/>
      <c r="H549" s="66"/>
    </row>
    <row r="550" spans="1:8" ht="14.25" customHeight="1" x14ac:dyDescent="0.35">
      <c r="A550" s="282"/>
      <c r="E550" s="319"/>
      <c r="H550" s="66"/>
    </row>
    <row r="551" spans="1:8" ht="14.25" customHeight="1" x14ac:dyDescent="0.35">
      <c r="A551" s="282"/>
      <c r="E551" s="319"/>
      <c r="H551" s="66"/>
    </row>
    <row r="552" spans="1:8" ht="14.25" customHeight="1" x14ac:dyDescent="0.35">
      <c r="A552" s="282"/>
      <c r="E552" s="319"/>
      <c r="H552" s="66"/>
    </row>
    <row r="553" spans="1:8" ht="14.25" customHeight="1" x14ac:dyDescent="0.35">
      <c r="A553" s="282"/>
      <c r="E553" s="319"/>
      <c r="H553" s="66"/>
    </row>
    <row r="554" spans="1:8" ht="14.25" customHeight="1" x14ac:dyDescent="0.35">
      <c r="A554" s="282"/>
      <c r="E554" s="319"/>
      <c r="H554" s="66"/>
    </row>
    <row r="555" spans="1:8" ht="14.25" customHeight="1" x14ac:dyDescent="0.35">
      <c r="A555" s="282"/>
      <c r="E555" s="319"/>
      <c r="H555" s="66"/>
    </row>
    <row r="556" spans="1:8" ht="14.25" customHeight="1" x14ac:dyDescent="0.35">
      <c r="A556" s="282"/>
      <c r="E556" s="319"/>
      <c r="H556" s="66"/>
    </row>
    <row r="557" spans="1:8" ht="14.25" customHeight="1" x14ac:dyDescent="0.35">
      <c r="A557" s="282"/>
      <c r="E557" s="319"/>
      <c r="H557" s="66"/>
    </row>
    <row r="558" spans="1:8" ht="14.25" customHeight="1" x14ac:dyDescent="0.35">
      <c r="A558" s="282"/>
      <c r="E558" s="319"/>
      <c r="H558" s="66"/>
    </row>
    <row r="559" spans="1:8" ht="14.25" customHeight="1" x14ac:dyDescent="0.35">
      <c r="A559" s="282"/>
      <c r="E559" s="319"/>
      <c r="H559" s="66"/>
    </row>
    <row r="560" spans="1:8" ht="14.25" customHeight="1" x14ac:dyDescent="0.35">
      <c r="A560" s="282"/>
      <c r="E560" s="319"/>
      <c r="H560" s="66"/>
    </row>
    <row r="561" spans="1:8" ht="14.25" customHeight="1" x14ac:dyDescent="0.35">
      <c r="A561" s="282"/>
      <c r="E561" s="319"/>
      <c r="H561" s="66"/>
    </row>
    <row r="562" spans="1:8" ht="14.25" customHeight="1" x14ac:dyDescent="0.35">
      <c r="A562" s="282"/>
      <c r="E562" s="319"/>
      <c r="H562" s="66"/>
    </row>
    <row r="563" spans="1:8" ht="14.25" customHeight="1" x14ac:dyDescent="0.35">
      <c r="A563" s="282"/>
      <c r="E563" s="319"/>
      <c r="H563" s="66"/>
    </row>
    <row r="564" spans="1:8" ht="14.25" customHeight="1" x14ac:dyDescent="0.35">
      <c r="A564" s="282"/>
      <c r="E564" s="319"/>
      <c r="H564" s="66"/>
    </row>
    <row r="565" spans="1:8" ht="14.25" customHeight="1" x14ac:dyDescent="0.35">
      <c r="A565" s="282"/>
      <c r="E565" s="319"/>
      <c r="H565" s="66"/>
    </row>
    <row r="566" spans="1:8" ht="14.25" customHeight="1" x14ac:dyDescent="0.35">
      <c r="A566" s="282"/>
      <c r="E566" s="319"/>
      <c r="H566" s="66"/>
    </row>
    <row r="567" spans="1:8" ht="14.25" customHeight="1" x14ac:dyDescent="0.35">
      <c r="A567" s="282"/>
      <c r="E567" s="319"/>
      <c r="H567" s="66"/>
    </row>
    <row r="568" spans="1:8" ht="14.25" customHeight="1" x14ac:dyDescent="0.35">
      <c r="A568" s="282"/>
      <c r="E568" s="319"/>
      <c r="H568" s="66"/>
    </row>
    <row r="569" spans="1:8" ht="14.25" customHeight="1" x14ac:dyDescent="0.35">
      <c r="A569" s="282"/>
      <c r="E569" s="319"/>
      <c r="H569" s="66"/>
    </row>
    <row r="570" spans="1:8" ht="14.25" customHeight="1" x14ac:dyDescent="0.35">
      <c r="A570" s="282"/>
      <c r="E570" s="319"/>
      <c r="H570" s="66"/>
    </row>
    <row r="571" spans="1:8" ht="14.25" customHeight="1" x14ac:dyDescent="0.35">
      <c r="A571" s="282"/>
      <c r="E571" s="319"/>
      <c r="H571" s="66"/>
    </row>
    <row r="572" spans="1:8" ht="14.25" customHeight="1" x14ac:dyDescent="0.35">
      <c r="A572" s="282"/>
      <c r="E572" s="319"/>
      <c r="H572" s="66"/>
    </row>
    <row r="573" spans="1:8" ht="14.25" customHeight="1" x14ac:dyDescent="0.35">
      <c r="A573" s="282"/>
      <c r="E573" s="319"/>
      <c r="H573" s="66"/>
    </row>
    <row r="574" spans="1:8" ht="14.25" customHeight="1" x14ac:dyDescent="0.35">
      <c r="A574" s="282"/>
      <c r="E574" s="319"/>
      <c r="H574" s="66"/>
    </row>
    <row r="575" spans="1:8" ht="14.25" customHeight="1" x14ac:dyDescent="0.35">
      <c r="A575" s="282"/>
      <c r="E575" s="319"/>
      <c r="H575" s="66"/>
    </row>
    <row r="576" spans="1:8" ht="14.25" customHeight="1" x14ac:dyDescent="0.35">
      <c r="A576" s="282"/>
      <c r="E576" s="319"/>
      <c r="H576" s="66"/>
    </row>
    <row r="577" spans="1:8" ht="14.25" customHeight="1" x14ac:dyDescent="0.35">
      <c r="A577" s="282"/>
      <c r="E577" s="319"/>
      <c r="H577" s="66"/>
    </row>
    <row r="578" spans="1:8" ht="14.25" customHeight="1" x14ac:dyDescent="0.35">
      <c r="A578" s="282"/>
      <c r="E578" s="319"/>
      <c r="H578" s="66"/>
    </row>
    <row r="579" spans="1:8" ht="14.25" customHeight="1" x14ac:dyDescent="0.35">
      <c r="A579" s="282"/>
      <c r="E579" s="319"/>
      <c r="H579" s="66"/>
    </row>
    <row r="580" spans="1:8" ht="14.25" customHeight="1" x14ac:dyDescent="0.35">
      <c r="A580" s="282"/>
      <c r="E580" s="319"/>
      <c r="H580" s="66"/>
    </row>
    <row r="581" spans="1:8" ht="14.25" customHeight="1" x14ac:dyDescent="0.35">
      <c r="A581" s="282"/>
      <c r="E581" s="319"/>
      <c r="H581" s="66"/>
    </row>
    <row r="582" spans="1:8" ht="14.25" customHeight="1" x14ac:dyDescent="0.35">
      <c r="A582" s="282"/>
      <c r="E582" s="319"/>
      <c r="H582" s="66"/>
    </row>
    <row r="583" spans="1:8" ht="14.25" customHeight="1" x14ac:dyDescent="0.35">
      <c r="A583" s="282"/>
      <c r="E583" s="319"/>
      <c r="H583" s="66"/>
    </row>
    <row r="584" spans="1:8" ht="14.25" customHeight="1" x14ac:dyDescent="0.35">
      <c r="A584" s="282"/>
      <c r="E584" s="319"/>
      <c r="H584" s="66"/>
    </row>
    <row r="585" spans="1:8" ht="14.25" customHeight="1" x14ac:dyDescent="0.35">
      <c r="A585" s="282"/>
      <c r="E585" s="319"/>
      <c r="H585" s="66"/>
    </row>
    <row r="586" spans="1:8" ht="14.25" customHeight="1" x14ac:dyDescent="0.35">
      <c r="A586" s="282"/>
      <c r="E586" s="319"/>
      <c r="H586" s="66"/>
    </row>
    <row r="587" spans="1:8" ht="14.25" customHeight="1" x14ac:dyDescent="0.35">
      <c r="A587" s="282"/>
      <c r="E587" s="319"/>
      <c r="H587" s="66"/>
    </row>
    <row r="588" spans="1:8" ht="14.25" customHeight="1" x14ac:dyDescent="0.35">
      <c r="A588" s="282"/>
      <c r="E588" s="319"/>
      <c r="H588" s="66"/>
    </row>
    <row r="589" spans="1:8" ht="14.25" customHeight="1" x14ac:dyDescent="0.35">
      <c r="A589" s="282"/>
      <c r="E589" s="319"/>
      <c r="H589" s="66"/>
    </row>
    <row r="590" spans="1:8" ht="14.25" customHeight="1" x14ac:dyDescent="0.35">
      <c r="A590" s="282"/>
      <c r="E590" s="319"/>
      <c r="H590" s="66"/>
    </row>
    <row r="591" spans="1:8" ht="14.25" customHeight="1" x14ac:dyDescent="0.35">
      <c r="A591" s="282"/>
      <c r="E591" s="319"/>
      <c r="H591" s="66"/>
    </row>
    <row r="592" spans="1:8" ht="14.25" customHeight="1" x14ac:dyDescent="0.35">
      <c r="A592" s="282"/>
      <c r="E592" s="319"/>
      <c r="H592" s="66"/>
    </row>
    <row r="593" spans="1:8" ht="14.25" customHeight="1" x14ac:dyDescent="0.35">
      <c r="A593" s="282"/>
      <c r="E593" s="319"/>
      <c r="H593" s="66"/>
    </row>
    <row r="594" spans="1:8" ht="14.25" customHeight="1" x14ac:dyDescent="0.35">
      <c r="A594" s="282"/>
      <c r="E594" s="319"/>
      <c r="H594" s="66"/>
    </row>
    <row r="595" spans="1:8" ht="14.25" customHeight="1" x14ac:dyDescent="0.35">
      <c r="A595" s="282"/>
      <c r="E595" s="319"/>
      <c r="H595" s="66"/>
    </row>
    <row r="596" spans="1:8" ht="14.25" customHeight="1" x14ac:dyDescent="0.35">
      <c r="A596" s="282"/>
      <c r="E596" s="319"/>
      <c r="H596" s="66"/>
    </row>
    <row r="597" spans="1:8" ht="14.25" customHeight="1" x14ac:dyDescent="0.35">
      <c r="A597" s="282"/>
      <c r="E597" s="319"/>
      <c r="H597" s="66"/>
    </row>
    <row r="598" spans="1:8" ht="14.25" customHeight="1" x14ac:dyDescent="0.35">
      <c r="A598" s="282"/>
      <c r="E598" s="319"/>
      <c r="H598" s="66"/>
    </row>
    <row r="599" spans="1:8" ht="14.25" customHeight="1" x14ac:dyDescent="0.35">
      <c r="A599" s="282"/>
      <c r="E599" s="319"/>
      <c r="H599" s="66"/>
    </row>
    <row r="600" spans="1:8" ht="14.25" customHeight="1" x14ac:dyDescent="0.35">
      <c r="A600" s="282"/>
      <c r="E600" s="319"/>
      <c r="H600" s="66"/>
    </row>
    <row r="601" spans="1:8" ht="14.25" customHeight="1" x14ac:dyDescent="0.35">
      <c r="A601" s="282"/>
      <c r="E601" s="319"/>
      <c r="H601" s="66"/>
    </row>
    <row r="602" spans="1:8" ht="14.25" customHeight="1" x14ac:dyDescent="0.35">
      <c r="A602" s="282"/>
      <c r="E602" s="319"/>
      <c r="H602" s="66"/>
    </row>
    <row r="603" spans="1:8" ht="14.25" customHeight="1" x14ac:dyDescent="0.35">
      <c r="A603" s="282"/>
      <c r="E603" s="319"/>
      <c r="H603" s="66"/>
    </row>
    <row r="604" spans="1:8" ht="14.25" customHeight="1" x14ac:dyDescent="0.35">
      <c r="A604" s="282"/>
      <c r="E604" s="319"/>
      <c r="H604" s="66"/>
    </row>
    <row r="605" spans="1:8" ht="14.25" customHeight="1" x14ac:dyDescent="0.35">
      <c r="A605" s="282"/>
      <c r="E605" s="319"/>
      <c r="H605" s="66"/>
    </row>
    <row r="606" spans="1:8" ht="14.25" customHeight="1" x14ac:dyDescent="0.35">
      <c r="A606" s="282"/>
      <c r="E606" s="319"/>
      <c r="H606" s="66"/>
    </row>
    <row r="607" spans="1:8" ht="14.25" customHeight="1" x14ac:dyDescent="0.35">
      <c r="A607" s="282"/>
      <c r="E607" s="319"/>
      <c r="H607" s="66"/>
    </row>
    <row r="608" spans="1:8" ht="14.25" customHeight="1" x14ac:dyDescent="0.35">
      <c r="A608" s="282"/>
      <c r="E608" s="319"/>
      <c r="H608" s="66"/>
    </row>
    <row r="609" spans="1:8" ht="14.25" customHeight="1" x14ac:dyDescent="0.35">
      <c r="A609" s="282"/>
      <c r="E609" s="319"/>
      <c r="H609" s="66"/>
    </row>
    <row r="610" spans="1:8" ht="14.25" customHeight="1" x14ac:dyDescent="0.35">
      <c r="A610" s="282"/>
      <c r="E610" s="319"/>
      <c r="H610" s="66"/>
    </row>
    <row r="611" spans="1:8" ht="14.25" customHeight="1" x14ac:dyDescent="0.35">
      <c r="A611" s="282"/>
      <c r="E611" s="319"/>
      <c r="H611" s="66"/>
    </row>
    <row r="612" spans="1:8" ht="14.25" customHeight="1" x14ac:dyDescent="0.35">
      <c r="A612" s="282"/>
      <c r="E612" s="319"/>
      <c r="H612" s="66"/>
    </row>
    <row r="613" spans="1:8" ht="14.25" customHeight="1" x14ac:dyDescent="0.35">
      <c r="A613" s="282"/>
      <c r="E613" s="319"/>
      <c r="H613" s="66"/>
    </row>
    <row r="614" spans="1:8" ht="14.25" customHeight="1" x14ac:dyDescent="0.35">
      <c r="A614" s="282"/>
      <c r="E614" s="319"/>
      <c r="H614" s="66"/>
    </row>
    <row r="615" spans="1:8" ht="14.25" customHeight="1" x14ac:dyDescent="0.35">
      <c r="A615" s="282"/>
      <c r="E615" s="319"/>
      <c r="H615" s="66"/>
    </row>
    <row r="616" spans="1:8" ht="14.25" customHeight="1" x14ac:dyDescent="0.35">
      <c r="A616" s="282"/>
      <c r="E616" s="319"/>
      <c r="H616" s="66"/>
    </row>
    <row r="617" spans="1:8" ht="14.25" customHeight="1" x14ac:dyDescent="0.35">
      <c r="A617" s="282"/>
      <c r="E617" s="319"/>
      <c r="H617" s="66"/>
    </row>
    <row r="618" spans="1:8" ht="14.25" customHeight="1" x14ac:dyDescent="0.35">
      <c r="A618" s="282"/>
      <c r="E618" s="319"/>
      <c r="H618" s="66"/>
    </row>
    <row r="619" spans="1:8" ht="14.25" customHeight="1" x14ac:dyDescent="0.35">
      <c r="A619" s="282"/>
      <c r="E619" s="319"/>
      <c r="H619" s="66"/>
    </row>
    <row r="620" spans="1:8" ht="14.25" customHeight="1" x14ac:dyDescent="0.35">
      <c r="A620" s="282"/>
      <c r="E620" s="319"/>
      <c r="H620" s="66"/>
    </row>
    <row r="621" spans="1:8" ht="14.25" customHeight="1" x14ac:dyDescent="0.35">
      <c r="A621" s="282"/>
      <c r="E621" s="319"/>
      <c r="H621" s="66"/>
    </row>
    <row r="622" spans="1:8" ht="14.25" customHeight="1" x14ac:dyDescent="0.35">
      <c r="A622" s="282"/>
      <c r="E622" s="319"/>
      <c r="H622" s="66"/>
    </row>
    <row r="623" spans="1:8" ht="14.25" customHeight="1" x14ac:dyDescent="0.35">
      <c r="A623" s="282"/>
      <c r="E623" s="319"/>
      <c r="H623" s="66"/>
    </row>
    <row r="624" spans="1:8" ht="14.25" customHeight="1" x14ac:dyDescent="0.35">
      <c r="A624" s="282"/>
      <c r="E624" s="319"/>
      <c r="H624" s="66"/>
    </row>
    <row r="625" spans="1:8" ht="14.25" customHeight="1" x14ac:dyDescent="0.35">
      <c r="A625" s="282"/>
      <c r="E625" s="319"/>
      <c r="H625" s="66"/>
    </row>
    <row r="626" spans="1:8" ht="14.25" customHeight="1" x14ac:dyDescent="0.35">
      <c r="A626" s="282"/>
      <c r="E626" s="319"/>
      <c r="H626" s="66"/>
    </row>
    <row r="627" spans="1:8" ht="14.25" customHeight="1" x14ac:dyDescent="0.35">
      <c r="A627" s="282"/>
      <c r="E627" s="319"/>
      <c r="H627" s="66"/>
    </row>
    <row r="628" spans="1:8" ht="14.25" customHeight="1" x14ac:dyDescent="0.35">
      <c r="A628" s="282"/>
      <c r="E628" s="319"/>
      <c r="H628" s="66"/>
    </row>
    <row r="629" spans="1:8" ht="14.25" customHeight="1" x14ac:dyDescent="0.35">
      <c r="A629" s="282"/>
      <c r="E629" s="319"/>
      <c r="H629" s="66"/>
    </row>
    <row r="630" spans="1:8" ht="14.25" customHeight="1" x14ac:dyDescent="0.35">
      <c r="A630" s="282"/>
      <c r="E630" s="319"/>
      <c r="H630" s="66"/>
    </row>
    <row r="631" spans="1:8" ht="14.25" customHeight="1" x14ac:dyDescent="0.35">
      <c r="A631" s="282"/>
      <c r="E631" s="319"/>
      <c r="H631" s="66"/>
    </row>
    <row r="632" spans="1:8" ht="14.25" customHeight="1" x14ac:dyDescent="0.35">
      <c r="A632" s="282"/>
      <c r="E632" s="319"/>
      <c r="H632" s="66"/>
    </row>
    <row r="633" spans="1:8" ht="14.25" customHeight="1" x14ac:dyDescent="0.35">
      <c r="A633" s="282"/>
      <c r="E633" s="319"/>
      <c r="H633" s="66"/>
    </row>
    <row r="634" spans="1:8" ht="14.25" customHeight="1" x14ac:dyDescent="0.35">
      <c r="A634" s="282"/>
      <c r="E634" s="319"/>
      <c r="H634" s="66"/>
    </row>
    <row r="635" spans="1:8" ht="14.25" customHeight="1" x14ac:dyDescent="0.35">
      <c r="A635" s="282"/>
      <c r="E635" s="319"/>
      <c r="H635" s="66"/>
    </row>
    <row r="636" spans="1:8" ht="14.25" customHeight="1" x14ac:dyDescent="0.35">
      <c r="A636" s="282"/>
      <c r="E636" s="319"/>
      <c r="H636" s="66"/>
    </row>
    <row r="637" spans="1:8" ht="14.25" customHeight="1" x14ac:dyDescent="0.35">
      <c r="A637" s="282"/>
      <c r="E637" s="319"/>
      <c r="H637" s="66"/>
    </row>
    <row r="638" spans="1:8" ht="14.25" customHeight="1" x14ac:dyDescent="0.35">
      <c r="A638" s="282"/>
      <c r="E638" s="319"/>
      <c r="H638" s="66"/>
    </row>
    <row r="639" spans="1:8" ht="14.25" customHeight="1" x14ac:dyDescent="0.35">
      <c r="A639" s="282"/>
      <c r="E639" s="319"/>
      <c r="H639" s="66"/>
    </row>
    <row r="640" spans="1:8" ht="14.25" customHeight="1" x14ac:dyDescent="0.35">
      <c r="A640" s="282"/>
      <c r="E640" s="319"/>
      <c r="H640" s="66"/>
    </row>
    <row r="641" spans="1:8" ht="14.25" customHeight="1" x14ac:dyDescent="0.35">
      <c r="A641" s="282"/>
      <c r="E641" s="319"/>
      <c r="H641" s="66"/>
    </row>
    <row r="642" spans="1:8" ht="14.25" customHeight="1" x14ac:dyDescent="0.35">
      <c r="A642" s="282"/>
      <c r="E642" s="319"/>
      <c r="H642" s="66"/>
    </row>
    <row r="643" spans="1:8" ht="14.25" customHeight="1" x14ac:dyDescent="0.35">
      <c r="A643" s="282"/>
      <c r="E643" s="319"/>
      <c r="H643" s="66"/>
    </row>
    <row r="644" spans="1:8" ht="14.25" customHeight="1" x14ac:dyDescent="0.35">
      <c r="A644" s="282"/>
      <c r="E644" s="319"/>
      <c r="H644" s="66"/>
    </row>
    <row r="645" spans="1:8" ht="14.25" customHeight="1" x14ac:dyDescent="0.35">
      <c r="A645" s="282"/>
      <c r="E645" s="319"/>
      <c r="H645" s="66"/>
    </row>
    <row r="646" spans="1:8" ht="14.25" customHeight="1" x14ac:dyDescent="0.35">
      <c r="A646" s="282"/>
      <c r="E646" s="319"/>
      <c r="H646" s="66"/>
    </row>
    <row r="647" spans="1:8" ht="14.25" customHeight="1" x14ac:dyDescent="0.35">
      <c r="A647" s="282"/>
      <c r="E647" s="319"/>
      <c r="H647" s="66"/>
    </row>
    <row r="648" spans="1:8" ht="14.25" customHeight="1" x14ac:dyDescent="0.35">
      <c r="A648" s="282"/>
      <c r="E648" s="319"/>
      <c r="H648" s="66"/>
    </row>
    <row r="649" spans="1:8" ht="14.25" customHeight="1" x14ac:dyDescent="0.35">
      <c r="A649" s="282"/>
      <c r="E649" s="319"/>
      <c r="H649" s="66"/>
    </row>
    <row r="650" spans="1:8" ht="14.25" customHeight="1" x14ac:dyDescent="0.35">
      <c r="A650" s="282"/>
      <c r="E650" s="319"/>
      <c r="H650" s="66"/>
    </row>
    <row r="651" spans="1:8" ht="14.25" customHeight="1" x14ac:dyDescent="0.35">
      <c r="A651" s="282"/>
      <c r="E651" s="319"/>
      <c r="H651" s="66"/>
    </row>
    <row r="652" spans="1:8" ht="14.25" customHeight="1" x14ac:dyDescent="0.35">
      <c r="A652" s="282"/>
      <c r="E652" s="319"/>
      <c r="H652" s="66"/>
    </row>
    <row r="653" spans="1:8" ht="14.25" customHeight="1" x14ac:dyDescent="0.35">
      <c r="A653" s="282"/>
      <c r="E653" s="319"/>
      <c r="H653" s="66"/>
    </row>
    <row r="654" spans="1:8" ht="14.25" customHeight="1" x14ac:dyDescent="0.35">
      <c r="A654" s="282"/>
      <c r="E654" s="319"/>
      <c r="H654" s="66"/>
    </row>
    <row r="655" spans="1:8" ht="14.25" customHeight="1" x14ac:dyDescent="0.35">
      <c r="A655" s="282"/>
      <c r="E655" s="319"/>
      <c r="H655" s="66"/>
    </row>
    <row r="656" spans="1:8" ht="14.25" customHeight="1" x14ac:dyDescent="0.35">
      <c r="A656" s="282"/>
      <c r="E656" s="319"/>
      <c r="H656" s="66"/>
    </row>
    <row r="657" spans="1:8" ht="14.25" customHeight="1" x14ac:dyDescent="0.35">
      <c r="A657" s="282"/>
      <c r="E657" s="319"/>
      <c r="H657" s="66"/>
    </row>
    <row r="658" spans="1:8" ht="14.25" customHeight="1" x14ac:dyDescent="0.35">
      <c r="A658" s="282"/>
      <c r="E658" s="319"/>
      <c r="H658" s="66"/>
    </row>
    <row r="659" spans="1:8" ht="14.25" customHeight="1" x14ac:dyDescent="0.35">
      <c r="A659" s="282"/>
      <c r="E659" s="319"/>
      <c r="H659" s="66"/>
    </row>
    <row r="660" spans="1:8" ht="14.25" customHeight="1" x14ac:dyDescent="0.35">
      <c r="A660" s="282"/>
      <c r="E660" s="319"/>
      <c r="H660" s="66"/>
    </row>
    <row r="661" spans="1:8" ht="14.25" customHeight="1" x14ac:dyDescent="0.35">
      <c r="A661" s="282"/>
      <c r="E661" s="319"/>
      <c r="H661" s="66"/>
    </row>
    <row r="662" spans="1:8" ht="14.25" customHeight="1" x14ac:dyDescent="0.35">
      <c r="A662" s="282"/>
      <c r="E662" s="319"/>
      <c r="H662" s="66"/>
    </row>
    <row r="663" spans="1:8" ht="14.25" customHeight="1" x14ac:dyDescent="0.35">
      <c r="A663" s="282"/>
      <c r="E663" s="319"/>
      <c r="H663" s="66"/>
    </row>
    <row r="664" spans="1:8" ht="14.25" customHeight="1" x14ac:dyDescent="0.35">
      <c r="A664" s="282"/>
      <c r="E664" s="319"/>
      <c r="H664" s="66"/>
    </row>
    <row r="665" spans="1:8" ht="14.25" customHeight="1" x14ac:dyDescent="0.35">
      <c r="A665" s="282"/>
      <c r="E665" s="319"/>
      <c r="H665" s="66"/>
    </row>
    <row r="666" spans="1:8" ht="14.25" customHeight="1" x14ac:dyDescent="0.35">
      <c r="A666" s="282"/>
      <c r="E666" s="319"/>
      <c r="H666" s="66"/>
    </row>
    <row r="667" spans="1:8" ht="14.25" customHeight="1" x14ac:dyDescent="0.35">
      <c r="A667" s="282"/>
      <c r="E667" s="319"/>
      <c r="H667" s="66"/>
    </row>
    <row r="668" spans="1:8" ht="14.25" customHeight="1" x14ac:dyDescent="0.35">
      <c r="A668" s="282"/>
      <c r="E668" s="319"/>
      <c r="H668" s="66"/>
    </row>
    <row r="669" spans="1:8" ht="14.25" customHeight="1" x14ac:dyDescent="0.35">
      <c r="A669" s="282"/>
      <c r="E669" s="319"/>
      <c r="H669" s="66"/>
    </row>
    <row r="670" spans="1:8" ht="14.25" customHeight="1" x14ac:dyDescent="0.35">
      <c r="A670" s="282"/>
      <c r="E670" s="319"/>
      <c r="H670" s="66"/>
    </row>
    <row r="671" spans="1:8" ht="14.25" customHeight="1" x14ac:dyDescent="0.35">
      <c r="A671" s="282"/>
      <c r="E671" s="319"/>
      <c r="H671" s="66"/>
    </row>
    <row r="672" spans="1:8" ht="14.25" customHeight="1" x14ac:dyDescent="0.35">
      <c r="A672" s="282"/>
      <c r="E672" s="319"/>
      <c r="H672" s="66"/>
    </row>
    <row r="673" spans="1:8" ht="14.25" customHeight="1" x14ac:dyDescent="0.35">
      <c r="A673" s="282"/>
      <c r="E673" s="319"/>
      <c r="H673" s="66"/>
    </row>
    <row r="674" spans="1:8" ht="14.25" customHeight="1" x14ac:dyDescent="0.35">
      <c r="A674" s="282"/>
      <c r="E674" s="319"/>
      <c r="H674" s="66"/>
    </row>
    <row r="675" spans="1:8" ht="14.25" customHeight="1" x14ac:dyDescent="0.35">
      <c r="A675" s="282"/>
      <c r="E675" s="319"/>
      <c r="H675" s="66"/>
    </row>
    <row r="676" spans="1:8" ht="14.25" customHeight="1" x14ac:dyDescent="0.35">
      <c r="A676" s="282"/>
      <c r="E676" s="319"/>
      <c r="H676" s="66"/>
    </row>
    <row r="677" spans="1:8" ht="14.25" customHeight="1" x14ac:dyDescent="0.35">
      <c r="A677" s="282"/>
      <c r="E677" s="319"/>
      <c r="H677" s="66"/>
    </row>
    <row r="678" spans="1:8" ht="14.25" customHeight="1" x14ac:dyDescent="0.35">
      <c r="A678" s="282"/>
      <c r="E678" s="319"/>
      <c r="H678" s="66"/>
    </row>
    <row r="679" spans="1:8" ht="14.25" customHeight="1" x14ac:dyDescent="0.35">
      <c r="A679" s="282"/>
      <c r="E679" s="319"/>
      <c r="H679" s="66"/>
    </row>
    <row r="680" spans="1:8" ht="14.25" customHeight="1" x14ac:dyDescent="0.35">
      <c r="A680" s="282"/>
      <c r="E680" s="319"/>
      <c r="H680" s="66"/>
    </row>
    <row r="681" spans="1:8" ht="14.25" customHeight="1" x14ac:dyDescent="0.35">
      <c r="A681" s="282"/>
      <c r="E681" s="319"/>
      <c r="H681" s="66"/>
    </row>
    <row r="682" spans="1:8" ht="14.25" customHeight="1" x14ac:dyDescent="0.35">
      <c r="A682" s="282"/>
      <c r="E682" s="319"/>
      <c r="H682" s="66"/>
    </row>
    <row r="683" spans="1:8" ht="14.25" customHeight="1" x14ac:dyDescent="0.35">
      <c r="A683" s="282"/>
      <c r="E683" s="319"/>
      <c r="H683" s="66"/>
    </row>
    <row r="684" spans="1:8" ht="14.25" customHeight="1" x14ac:dyDescent="0.35">
      <c r="A684" s="282"/>
      <c r="E684" s="319"/>
      <c r="H684" s="66"/>
    </row>
    <row r="685" spans="1:8" ht="14.25" customHeight="1" x14ac:dyDescent="0.35">
      <c r="A685" s="282"/>
      <c r="E685" s="319"/>
      <c r="H685" s="66"/>
    </row>
    <row r="686" spans="1:8" ht="14.25" customHeight="1" x14ac:dyDescent="0.35">
      <c r="A686" s="282"/>
      <c r="E686" s="319"/>
      <c r="H686" s="66"/>
    </row>
    <row r="687" spans="1:8" ht="14.25" customHeight="1" x14ac:dyDescent="0.35">
      <c r="A687" s="282"/>
      <c r="E687" s="319"/>
      <c r="H687" s="66"/>
    </row>
    <row r="688" spans="1:8" ht="14.25" customHeight="1" x14ac:dyDescent="0.35">
      <c r="A688" s="282"/>
      <c r="E688" s="319"/>
      <c r="H688" s="66"/>
    </row>
    <row r="689" spans="1:8" ht="14.25" customHeight="1" x14ac:dyDescent="0.35">
      <c r="A689" s="282"/>
      <c r="E689" s="319"/>
      <c r="H689" s="66"/>
    </row>
    <row r="690" spans="1:8" ht="14.25" customHeight="1" x14ac:dyDescent="0.35">
      <c r="A690" s="282"/>
      <c r="E690" s="319"/>
      <c r="H690" s="66"/>
    </row>
    <row r="691" spans="1:8" ht="14.25" customHeight="1" x14ac:dyDescent="0.35">
      <c r="A691" s="282"/>
      <c r="E691" s="319"/>
      <c r="H691" s="66"/>
    </row>
    <row r="692" spans="1:8" ht="14.25" customHeight="1" x14ac:dyDescent="0.35">
      <c r="A692" s="282"/>
      <c r="E692" s="319"/>
      <c r="H692" s="66"/>
    </row>
    <row r="693" spans="1:8" ht="14.25" customHeight="1" x14ac:dyDescent="0.35">
      <c r="A693" s="282"/>
      <c r="E693" s="319"/>
      <c r="H693" s="66"/>
    </row>
    <row r="694" spans="1:8" ht="14.25" customHeight="1" x14ac:dyDescent="0.35">
      <c r="A694" s="282"/>
      <c r="E694" s="319"/>
      <c r="H694" s="66"/>
    </row>
    <row r="695" spans="1:8" ht="14.25" customHeight="1" x14ac:dyDescent="0.35">
      <c r="A695" s="282"/>
      <c r="E695" s="319"/>
      <c r="H695" s="66"/>
    </row>
    <row r="696" spans="1:8" ht="14.25" customHeight="1" x14ac:dyDescent="0.35">
      <c r="A696" s="282"/>
      <c r="E696" s="319"/>
      <c r="H696" s="66"/>
    </row>
    <row r="697" spans="1:8" ht="14.25" customHeight="1" x14ac:dyDescent="0.35">
      <c r="A697" s="282"/>
      <c r="E697" s="319"/>
      <c r="H697" s="66"/>
    </row>
    <row r="698" spans="1:8" ht="14.25" customHeight="1" x14ac:dyDescent="0.35">
      <c r="A698" s="282"/>
      <c r="E698" s="319"/>
      <c r="H698" s="66"/>
    </row>
    <row r="699" spans="1:8" ht="14.25" customHeight="1" x14ac:dyDescent="0.35">
      <c r="A699" s="282"/>
      <c r="E699" s="319"/>
      <c r="H699" s="66"/>
    </row>
    <row r="700" spans="1:8" ht="14.25" customHeight="1" x14ac:dyDescent="0.35">
      <c r="A700" s="282"/>
      <c r="E700" s="319"/>
      <c r="H700" s="66"/>
    </row>
    <row r="701" spans="1:8" ht="14.25" customHeight="1" x14ac:dyDescent="0.35">
      <c r="A701" s="282"/>
      <c r="E701" s="319"/>
      <c r="H701" s="66"/>
    </row>
    <row r="702" spans="1:8" ht="14.25" customHeight="1" x14ac:dyDescent="0.35">
      <c r="A702" s="282"/>
      <c r="E702" s="319"/>
      <c r="H702" s="66"/>
    </row>
    <row r="703" spans="1:8" ht="14.25" customHeight="1" x14ac:dyDescent="0.35">
      <c r="A703" s="282"/>
      <c r="E703" s="319"/>
      <c r="H703" s="66"/>
    </row>
    <row r="704" spans="1:8" ht="14.25" customHeight="1" x14ac:dyDescent="0.35">
      <c r="A704" s="282"/>
      <c r="E704" s="319"/>
      <c r="H704" s="66"/>
    </row>
    <row r="705" spans="1:8" ht="14.25" customHeight="1" x14ac:dyDescent="0.35">
      <c r="A705" s="282"/>
      <c r="E705" s="319"/>
      <c r="H705" s="66"/>
    </row>
    <row r="706" spans="1:8" ht="14.25" customHeight="1" x14ac:dyDescent="0.35">
      <c r="A706" s="282"/>
      <c r="E706" s="319"/>
      <c r="H706" s="66"/>
    </row>
    <row r="707" spans="1:8" ht="14.25" customHeight="1" x14ac:dyDescent="0.35">
      <c r="A707" s="282"/>
      <c r="E707" s="319"/>
      <c r="H707" s="66"/>
    </row>
    <row r="708" spans="1:8" ht="14.25" customHeight="1" x14ac:dyDescent="0.35">
      <c r="A708" s="282"/>
      <c r="E708" s="319"/>
      <c r="H708" s="66"/>
    </row>
    <row r="709" spans="1:8" ht="14.25" customHeight="1" x14ac:dyDescent="0.35">
      <c r="A709" s="282"/>
      <c r="E709" s="319"/>
      <c r="H709" s="66"/>
    </row>
    <row r="710" spans="1:8" ht="14.25" customHeight="1" x14ac:dyDescent="0.35">
      <c r="A710" s="282"/>
      <c r="E710" s="319"/>
      <c r="H710" s="66"/>
    </row>
    <row r="711" spans="1:8" ht="14.25" customHeight="1" x14ac:dyDescent="0.35">
      <c r="A711" s="282"/>
      <c r="E711" s="319"/>
      <c r="H711" s="66"/>
    </row>
    <row r="712" spans="1:8" ht="14.25" customHeight="1" x14ac:dyDescent="0.35">
      <c r="A712" s="282"/>
      <c r="E712" s="319"/>
      <c r="H712" s="66"/>
    </row>
    <row r="713" spans="1:8" ht="14.25" customHeight="1" x14ac:dyDescent="0.35">
      <c r="A713" s="282"/>
      <c r="E713" s="319"/>
      <c r="H713" s="66"/>
    </row>
    <row r="714" spans="1:8" ht="14.25" customHeight="1" x14ac:dyDescent="0.35">
      <c r="A714" s="282"/>
      <c r="E714" s="319"/>
      <c r="H714" s="66"/>
    </row>
    <row r="715" spans="1:8" ht="14.25" customHeight="1" x14ac:dyDescent="0.35">
      <c r="A715" s="282"/>
      <c r="E715" s="319"/>
      <c r="H715" s="66"/>
    </row>
    <row r="716" spans="1:8" ht="14.25" customHeight="1" x14ac:dyDescent="0.35">
      <c r="A716" s="282"/>
      <c r="E716" s="319"/>
      <c r="H716" s="66"/>
    </row>
    <row r="717" spans="1:8" ht="14.25" customHeight="1" x14ac:dyDescent="0.35">
      <c r="A717" s="282"/>
      <c r="E717" s="319"/>
      <c r="H717" s="66"/>
    </row>
    <row r="718" spans="1:8" ht="14.25" customHeight="1" x14ac:dyDescent="0.35">
      <c r="A718" s="282"/>
      <c r="E718" s="319"/>
      <c r="H718" s="66"/>
    </row>
    <row r="719" spans="1:8" ht="14.25" customHeight="1" x14ac:dyDescent="0.35">
      <c r="A719" s="282"/>
      <c r="E719" s="319"/>
      <c r="H719" s="66"/>
    </row>
    <row r="720" spans="1:8" ht="14.25" customHeight="1" x14ac:dyDescent="0.35">
      <c r="A720" s="282"/>
      <c r="E720" s="319"/>
      <c r="H720" s="66"/>
    </row>
    <row r="721" spans="1:8" ht="14.25" customHeight="1" x14ac:dyDescent="0.35">
      <c r="A721" s="282"/>
      <c r="E721" s="319"/>
      <c r="H721" s="66"/>
    </row>
    <row r="722" spans="1:8" ht="14.25" customHeight="1" x14ac:dyDescent="0.35">
      <c r="A722" s="282"/>
      <c r="E722" s="319"/>
      <c r="H722" s="66"/>
    </row>
    <row r="723" spans="1:8" ht="14.25" customHeight="1" x14ac:dyDescent="0.35">
      <c r="A723" s="282"/>
      <c r="E723" s="319"/>
      <c r="H723" s="66"/>
    </row>
    <row r="724" spans="1:8" ht="14.25" customHeight="1" x14ac:dyDescent="0.35">
      <c r="A724" s="282"/>
      <c r="E724" s="319"/>
      <c r="H724" s="66"/>
    </row>
    <row r="725" spans="1:8" ht="14.25" customHeight="1" x14ac:dyDescent="0.35">
      <c r="A725" s="282"/>
      <c r="E725" s="319"/>
      <c r="H725" s="66"/>
    </row>
    <row r="726" spans="1:8" ht="14.25" customHeight="1" x14ac:dyDescent="0.35">
      <c r="A726" s="282"/>
      <c r="E726" s="319"/>
      <c r="H726" s="66"/>
    </row>
    <row r="727" spans="1:8" ht="14.25" customHeight="1" x14ac:dyDescent="0.35">
      <c r="A727" s="282"/>
      <c r="E727" s="319"/>
      <c r="H727" s="66"/>
    </row>
    <row r="728" spans="1:8" ht="14.25" customHeight="1" x14ac:dyDescent="0.35">
      <c r="A728" s="282"/>
      <c r="E728" s="319"/>
      <c r="H728" s="66"/>
    </row>
    <row r="729" spans="1:8" ht="14.25" customHeight="1" x14ac:dyDescent="0.35">
      <c r="A729" s="282"/>
      <c r="E729" s="319"/>
      <c r="H729" s="66"/>
    </row>
    <row r="730" spans="1:8" ht="14.25" customHeight="1" x14ac:dyDescent="0.35">
      <c r="A730" s="282"/>
      <c r="E730" s="319"/>
      <c r="H730" s="66"/>
    </row>
    <row r="731" spans="1:8" ht="14.25" customHeight="1" x14ac:dyDescent="0.35">
      <c r="A731" s="282"/>
      <c r="E731" s="319"/>
      <c r="H731" s="66"/>
    </row>
    <row r="732" spans="1:8" ht="14.25" customHeight="1" x14ac:dyDescent="0.35">
      <c r="A732" s="282"/>
      <c r="E732" s="319"/>
      <c r="H732" s="66"/>
    </row>
    <row r="733" spans="1:8" ht="14.25" customHeight="1" x14ac:dyDescent="0.35">
      <c r="A733" s="282"/>
      <c r="E733" s="319"/>
      <c r="H733" s="66"/>
    </row>
    <row r="734" spans="1:8" ht="14.25" customHeight="1" x14ac:dyDescent="0.35">
      <c r="A734" s="282"/>
      <c r="E734" s="319"/>
      <c r="H734" s="66"/>
    </row>
    <row r="735" spans="1:8" ht="14.25" customHeight="1" x14ac:dyDescent="0.35">
      <c r="A735" s="282"/>
      <c r="E735" s="319"/>
      <c r="H735" s="66"/>
    </row>
    <row r="736" spans="1:8" ht="14.25" customHeight="1" x14ac:dyDescent="0.35">
      <c r="A736" s="282"/>
      <c r="E736" s="319"/>
      <c r="H736" s="66"/>
    </row>
    <row r="737" spans="1:8" ht="14.25" customHeight="1" x14ac:dyDescent="0.35">
      <c r="A737" s="282"/>
      <c r="E737" s="319"/>
      <c r="H737" s="66"/>
    </row>
    <row r="738" spans="1:8" ht="14.25" customHeight="1" x14ac:dyDescent="0.35">
      <c r="A738" s="282"/>
      <c r="E738" s="319"/>
      <c r="H738" s="66"/>
    </row>
    <row r="739" spans="1:8" ht="14.25" customHeight="1" x14ac:dyDescent="0.35">
      <c r="A739" s="282"/>
      <c r="E739" s="319"/>
      <c r="H739" s="66"/>
    </row>
    <row r="740" spans="1:8" ht="14.25" customHeight="1" x14ac:dyDescent="0.35">
      <c r="A740" s="282"/>
      <c r="E740" s="319"/>
      <c r="H740" s="66"/>
    </row>
    <row r="741" spans="1:8" ht="14.25" customHeight="1" x14ac:dyDescent="0.35">
      <c r="A741" s="282"/>
      <c r="E741" s="319"/>
      <c r="H741" s="66"/>
    </row>
    <row r="742" spans="1:8" ht="14.25" customHeight="1" x14ac:dyDescent="0.35">
      <c r="A742" s="282"/>
      <c r="E742" s="319"/>
      <c r="H742" s="66"/>
    </row>
    <row r="743" spans="1:8" ht="14.25" customHeight="1" x14ac:dyDescent="0.35">
      <c r="A743" s="282"/>
      <c r="E743" s="319"/>
      <c r="H743" s="66"/>
    </row>
    <row r="744" spans="1:8" ht="14.25" customHeight="1" x14ac:dyDescent="0.35">
      <c r="A744" s="282"/>
      <c r="E744" s="319"/>
      <c r="H744" s="66"/>
    </row>
    <row r="745" spans="1:8" ht="14.25" customHeight="1" x14ac:dyDescent="0.35">
      <c r="A745" s="282"/>
      <c r="E745" s="319"/>
      <c r="H745" s="66"/>
    </row>
    <row r="746" spans="1:8" ht="14.25" customHeight="1" x14ac:dyDescent="0.35">
      <c r="A746" s="282"/>
      <c r="E746" s="319"/>
      <c r="H746" s="66"/>
    </row>
    <row r="747" spans="1:8" ht="14.25" customHeight="1" x14ac:dyDescent="0.35">
      <c r="A747" s="282"/>
      <c r="E747" s="319"/>
      <c r="H747" s="66"/>
    </row>
    <row r="748" spans="1:8" ht="14.25" customHeight="1" x14ac:dyDescent="0.35">
      <c r="A748" s="282"/>
      <c r="E748" s="319"/>
      <c r="H748" s="66"/>
    </row>
    <row r="749" spans="1:8" ht="14.25" customHeight="1" x14ac:dyDescent="0.35">
      <c r="A749" s="282"/>
      <c r="E749" s="319"/>
      <c r="H749" s="66"/>
    </row>
    <row r="750" spans="1:8" ht="14.25" customHeight="1" x14ac:dyDescent="0.35">
      <c r="A750" s="282"/>
      <c r="E750" s="319"/>
      <c r="H750" s="66"/>
    </row>
    <row r="751" spans="1:8" ht="14.25" customHeight="1" x14ac:dyDescent="0.35">
      <c r="A751" s="282"/>
      <c r="E751" s="319"/>
      <c r="H751" s="66"/>
    </row>
    <row r="752" spans="1:8" ht="14.25" customHeight="1" x14ac:dyDescent="0.35">
      <c r="A752" s="282"/>
      <c r="E752" s="319"/>
      <c r="H752" s="66"/>
    </row>
    <row r="753" spans="1:8" ht="14.25" customHeight="1" x14ac:dyDescent="0.35">
      <c r="A753" s="282"/>
      <c r="E753" s="319"/>
      <c r="H753" s="66"/>
    </row>
    <row r="754" spans="1:8" ht="14.25" customHeight="1" x14ac:dyDescent="0.35">
      <c r="A754" s="282"/>
      <c r="E754" s="319"/>
      <c r="H754" s="66"/>
    </row>
    <row r="755" spans="1:8" ht="14.25" customHeight="1" x14ac:dyDescent="0.35">
      <c r="A755" s="282"/>
      <c r="E755" s="319"/>
      <c r="H755" s="66"/>
    </row>
    <row r="756" spans="1:8" ht="14.25" customHeight="1" x14ac:dyDescent="0.35">
      <c r="A756" s="282"/>
      <c r="E756" s="319"/>
      <c r="H756" s="66"/>
    </row>
    <row r="757" spans="1:8" ht="14.25" customHeight="1" x14ac:dyDescent="0.35">
      <c r="A757" s="282"/>
      <c r="E757" s="319"/>
      <c r="H757" s="66"/>
    </row>
    <row r="758" spans="1:8" ht="14.25" customHeight="1" x14ac:dyDescent="0.35">
      <c r="A758" s="282"/>
      <c r="E758" s="319"/>
      <c r="H758" s="66"/>
    </row>
    <row r="759" spans="1:8" ht="14.25" customHeight="1" x14ac:dyDescent="0.35">
      <c r="A759" s="282"/>
      <c r="E759" s="319"/>
      <c r="H759" s="66"/>
    </row>
    <row r="760" spans="1:8" ht="14.25" customHeight="1" x14ac:dyDescent="0.35">
      <c r="A760" s="282"/>
      <c r="E760" s="319"/>
      <c r="H760" s="66"/>
    </row>
    <row r="761" spans="1:8" ht="14.25" customHeight="1" x14ac:dyDescent="0.35">
      <c r="A761" s="282"/>
      <c r="E761" s="319"/>
      <c r="H761" s="66"/>
    </row>
    <row r="762" spans="1:8" ht="14.25" customHeight="1" x14ac:dyDescent="0.35">
      <c r="A762" s="282"/>
      <c r="E762" s="319"/>
      <c r="H762" s="66"/>
    </row>
    <row r="763" spans="1:8" ht="14.25" customHeight="1" x14ac:dyDescent="0.35">
      <c r="A763" s="282"/>
      <c r="E763" s="319"/>
      <c r="H763" s="66"/>
    </row>
    <row r="764" spans="1:8" ht="14.25" customHeight="1" x14ac:dyDescent="0.35">
      <c r="A764" s="282"/>
      <c r="E764" s="319"/>
      <c r="H764" s="66"/>
    </row>
    <row r="765" spans="1:8" ht="14.25" customHeight="1" x14ac:dyDescent="0.35">
      <c r="A765" s="282"/>
      <c r="E765" s="319"/>
      <c r="H765" s="66"/>
    </row>
    <row r="766" spans="1:8" ht="14.25" customHeight="1" x14ac:dyDescent="0.35">
      <c r="A766" s="282"/>
      <c r="E766" s="319"/>
      <c r="H766" s="66"/>
    </row>
    <row r="767" spans="1:8" ht="14.25" customHeight="1" x14ac:dyDescent="0.35">
      <c r="A767" s="282"/>
      <c r="E767" s="319"/>
      <c r="H767" s="66"/>
    </row>
    <row r="768" spans="1:8" ht="14.25" customHeight="1" x14ac:dyDescent="0.35">
      <c r="A768" s="282"/>
      <c r="E768" s="319"/>
      <c r="H768" s="66"/>
    </row>
    <row r="769" spans="1:8" ht="14.25" customHeight="1" x14ac:dyDescent="0.35">
      <c r="A769" s="282"/>
      <c r="E769" s="319"/>
      <c r="H769" s="66"/>
    </row>
    <row r="770" spans="1:8" ht="14.25" customHeight="1" x14ac:dyDescent="0.35">
      <c r="A770" s="282"/>
      <c r="E770" s="319"/>
      <c r="H770" s="66"/>
    </row>
    <row r="771" spans="1:8" ht="14.25" customHeight="1" x14ac:dyDescent="0.35">
      <c r="A771" s="282"/>
      <c r="E771" s="319"/>
      <c r="H771" s="66"/>
    </row>
    <row r="772" spans="1:8" ht="14.25" customHeight="1" x14ac:dyDescent="0.35">
      <c r="A772" s="282"/>
      <c r="E772" s="319"/>
      <c r="H772" s="66"/>
    </row>
    <row r="773" spans="1:8" ht="14.25" customHeight="1" x14ac:dyDescent="0.35">
      <c r="A773" s="282"/>
      <c r="E773" s="319"/>
      <c r="H773" s="66"/>
    </row>
    <row r="774" spans="1:8" ht="14.25" customHeight="1" x14ac:dyDescent="0.35">
      <c r="A774" s="282"/>
      <c r="E774" s="319"/>
      <c r="H774" s="66"/>
    </row>
    <row r="775" spans="1:8" ht="14.25" customHeight="1" x14ac:dyDescent="0.35">
      <c r="A775" s="282"/>
      <c r="E775" s="319"/>
      <c r="H775" s="66"/>
    </row>
    <row r="776" spans="1:8" ht="14.25" customHeight="1" x14ac:dyDescent="0.35">
      <c r="A776" s="282"/>
      <c r="E776" s="319"/>
      <c r="H776" s="66"/>
    </row>
    <row r="777" spans="1:8" ht="14.25" customHeight="1" x14ac:dyDescent="0.35">
      <c r="A777" s="282"/>
      <c r="E777" s="319"/>
      <c r="H777" s="66"/>
    </row>
    <row r="778" spans="1:8" ht="14.25" customHeight="1" x14ac:dyDescent="0.35">
      <c r="A778" s="282"/>
      <c r="E778" s="319"/>
      <c r="H778" s="66"/>
    </row>
    <row r="779" spans="1:8" ht="14.25" customHeight="1" x14ac:dyDescent="0.35">
      <c r="A779" s="282"/>
      <c r="E779" s="319"/>
      <c r="H779" s="66"/>
    </row>
    <row r="780" spans="1:8" ht="14.25" customHeight="1" x14ac:dyDescent="0.35">
      <c r="A780" s="282"/>
      <c r="E780" s="319"/>
      <c r="H780" s="66"/>
    </row>
    <row r="781" spans="1:8" ht="14.25" customHeight="1" x14ac:dyDescent="0.35">
      <c r="A781" s="282"/>
      <c r="E781" s="319"/>
      <c r="H781" s="66"/>
    </row>
    <row r="782" spans="1:8" ht="14.25" customHeight="1" x14ac:dyDescent="0.35">
      <c r="A782" s="282"/>
      <c r="E782" s="319"/>
      <c r="H782" s="66"/>
    </row>
    <row r="783" spans="1:8" ht="14.25" customHeight="1" x14ac:dyDescent="0.35">
      <c r="A783" s="282"/>
      <c r="E783" s="319"/>
      <c r="H783" s="66"/>
    </row>
    <row r="784" spans="1:8" ht="14.25" customHeight="1" x14ac:dyDescent="0.35">
      <c r="A784" s="282"/>
      <c r="E784" s="319"/>
      <c r="H784" s="66"/>
    </row>
    <row r="785" spans="1:8" ht="14.25" customHeight="1" x14ac:dyDescent="0.35">
      <c r="A785" s="282"/>
      <c r="E785" s="319"/>
      <c r="H785" s="66"/>
    </row>
    <row r="786" spans="1:8" ht="14.25" customHeight="1" x14ac:dyDescent="0.35">
      <c r="A786" s="282"/>
      <c r="E786" s="319"/>
      <c r="H786" s="66"/>
    </row>
    <row r="787" spans="1:8" ht="14.25" customHeight="1" x14ac:dyDescent="0.35">
      <c r="A787" s="282"/>
      <c r="E787" s="319"/>
      <c r="H787" s="66"/>
    </row>
    <row r="788" spans="1:8" ht="14.25" customHeight="1" x14ac:dyDescent="0.35">
      <c r="A788" s="282"/>
      <c r="E788" s="319"/>
      <c r="H788" s="66"/>
    </row>
    <row r="789" spans="1:8" ht="14.25" customHeight="1" x14ac:dyDescent="0.35">
      <c r="A789" s="282"/>
      <c r="E789" s="319"/>
      <c r="H789" s="66"/>
    </row>
    <row r="790" spans="1:8" ht="14.25" customHeight="1" x14ac:dyDescent="0.35">
      <c r="A790" s="282"/>
      <c r="E790" s="319"/>
      <c r="H790" s="66"/>
    </row>
    <row r="791" spans="1:8" ht="14.25" customHeight="1" x14ac:dyDescent="0.35">
      <c r="A791" s="282"/>
      <c r="E791" s="319"/>
      <c r="H791" s="66"/>
    </row>
    <row r="792" spans="1:8" ht="14.25" customHeight="1" x14ac:dyDescent="0.35">
      <c r="A792" s="282"/>
      <c r="E792" s="319"/>
      <c r="H792" s="66"/>
    </row>
    <row r="793" spans="1:8" ht="14.25" customHeight="1" x14ac:dyDescent="0.35">
      <c r="A793" s="282"/>
      <c r="E793" s="319"/>
      <c r="H793" s="66"/>
    </row>
    <row r="794" spans="1:8" ht="14.25" customHeight="1" x14ac:dyDescent="0.35">
      <c r="A794" s="282"/>
      <c r="E794" s="319"/>
      <c r="H794" s="66"/>
    </row>
    <row r="795" spans="1:8" ht="14.25" customHeight="1" x14ac:dyDescent="0.35">
      <c r="A795" s="282"/>
      <c r="E795" s="319"/>
      <c r="H795" s="66"/>
    </row>
    <row r="796" spans="1:8" ht="14.25" customHeight="1" x14ac:dyDescent="0.35">
      <c r="A796" s="282"/>
      <c r="E796" s="319"/>
      <c r="H796" s="66"/>
    </row>
    <row r="797" spans="1:8" ht="14.25" customHeight="1" x14ac:dyDescent="0.35">
      <c r="A797" s="282"/>
      <c r="E797" s="319"/>
      <c r="H797" s="66"/>
    </row>
    <row r="798" spans="1:8" ht="14.25" customHeight="1" x14ac:dyDescent="0.35">
      <c r="A798" s="282"/>
      <c r="E798" s="319"/>
      <c r="H798" s="66"/>
    </row>
    <row r="799" spans="1:8" ht="14.25" customHeight="1" x14ac:dyDescent="0.35">
      <c r="A799" s="282"/>
      <c r="E799" s="319"/>
      <c r="H799" s="66"/>
    </row>
    <row r="800" spans="1:8" ht="14.25" customHeight="1" x14ac:dyDescent="0.35">
      <c r="A800" s="282"/>
      <c r="E800" s="319"/>
      <c r="H800" s="66"/>
    </row>
    <row r="801" spans="1:8" ht="14.25" customHeight="1" x14ac:dyDescent="0.35">
      <c r="A801" s="282"/>
      <c r="E801" s="319"/>
      <c r="H801" s="66"/>
    </row>
    <row r="802" spans="1:8" ht="14.25" customHeight="1" x14ac:dyDescent="0.35">
      <c r="A802" s="282"/>
      <c r="E802" s="319"/>
      <c r="H802" s="66"/>
    </row>
    <row r="803" spans="1:8" ht="14.25" customHeight="1" x14ac:dyDescent="0.35">
      <c r="A803" s="282"/>
      <c r="E803" s="319"/>
      <c r="H803" s="66"/>
    </row>
    <row r="804" spans="1:8" ht="14.25" customHeight="1" x14ac:dyDescent="0.35">
      <c r="A804" s="282"/>
      <c r="E804" s="319"/>
      <c r="H804" s="66"/>
    </row>
    <row r="805" spans="1:8" ht="14.25" customHeight="1" x14ac:dyDescent="0.35">
      <c r="A805" s="282"/>
      <c r="E805" s="319"/>
      <c r="H805" s="66"/>
    </row>
    <row r="806" spans="1:8" ht="14.25" customHeight="1" x14ac:dyDescent="0.35">
      <c r="A806" s="282"/>
      <c r="E806" s="319"/>
      <c r="H806" s="66"/>
    </row>
    <row r="807" spans="1:8" ht="14.25" customHeight="1" x14ac:dyDescent="0.35">
      <c r="A807" s="282"/>
      <c r="E807" s="319"/>
      <c r="H807" s="66"/>
    </row>
    <row r="808" spans="1:8" ht="14.25" customHeight="1" x14ac:dyDescent="0.35">
      <c r="A808" s="282"/>
      <c r="E808" s="319"/>
      <c r="H808" s="66"/>
    </row>
    <row r="809" spans="1:8" ht="14.25" customHeight="1" x14ac:dyDescent="0.35">
      <c r="A809" s="282"/>
      <c r="E809" s="319"/>
      <c r="H809" s="66"/>
    </row>
    <row r="810" spans="1:8" ht="14.25" customHeight="1" x14ac:dyDescent="0.35">
      <c r="A810" s="282"/>
      <c r="E810" s="319"/>
      <c r="H810" s="66"/>
    </row>
    <row r="811" spans="1:8" ht="14.25" customHeight="1" x14ac:dyDescent="0.35">
      <c r="A811" s="282"/>
      <c r="E811" s="319"/>
      <c r="H811" s="66"/>
    </row>
    <row r="812" spans="1:8" ht="14.25" customHeight="1" x14ac:dyDescent="0.35">
      <c r="A812" s="282"/>
      <c r="E812" s="319"/>
      <c r="H812" s="66"/>
    </row>
    <row r="813" spans="1:8" ht="14.25" customHeight="1" x14ac:dyDescent="0.35">
      <c r="A813" s="282"/>
      <c r="E813" s="319"/>
      <c r="H813" s="66"/>
    </row>
    <row r="814" spans="1:8" ht="14.25" customHeight="1" x14ac:dyDescent="0.35">
      <c r="A814" s="282"/>
      <c r="E814" s="319"/>
      <c r="H814" s="66"/>
    </row>
    <row r="815" spans="1:8" ht="14.25" customHeight="1" x14ac:dyDescent="0.35">
      <c r="A815" s="282"/>
      <c r="E815" s="319"/>
      <c r="H815" s="66"/>
    </row>
    <row r="816" spans="1:8" ht="14.25" customHeight="1" x14ac:dyDescent="0.35">
      <c r="A816" s="282"/>
      <c r="E816" s="319"/>
      <c r="H816" s="66"/>
    </row>
    <row r="817" spans="1:8" ht="14.25" customHeight="1" x14ac:dyDescent="0.35">
      <c r="A817" s="282"/>
      <c r="E817" s="319"/>
      <c r="H817" s="66"/>
    </row>
    <row r="818" spans="1:8" ht="14.25" customHeight="1" x14ac:dyDescent="0.35">
      <c r="A818" s="282"/>
      <c r="E818" s="319"/>
      <c r="H818" s="66"/>
    </row>
    <row r="819" spans="1:8" ht="14.25" customHeight="1" x14ac:dyDescent="0.35">
      <c r="A819" s="282"/>
      <c r="E819" s="319"/>
      <c r="H819" s="66"/>
    </row>
    <row r="820" spans="1:8" ht="14.25" customHeight="1" x14ac:dyDescent="0.35">
      <c r="A820" s="282"/>
      <c r="E820" s="319"/>
      <c r="H820" s="66"/>
    </row>
    <row r="821" spans="1:8" ht="14.25" customHeight="1" x14ac:dyDescent="0.35">
      <c r="A821" s="282"/>
      <c r="E821" s="319"/>
      <c r="H821" s="66"/>
    </row>
    <row r="822" spans="1:8" ht="14.25" customHeight="1" x14ac:dyDescent="0.35">
      <c r="A822" s="282"/>
      <c r="E822" s="319"/>
      <c r="H822" s="66"/>
    </row>
    <row r="823" spans="1:8" ht="14.25" customHeight="1" x14ac:dyDescent="0.35">
      <c r="A823" s="282"/>
      <c r="E823" s="319"/>
      <c r="H823" s="66"/>
    </row>
    <row r="824" spans="1:8" ht="14.25" customHeight="1" x14ac:dyDescent="0.35">
      <c r="A824" s="282"/>
      <c r="E824" s="319"/>
      <c r="H824" s="66"/>
    </row>
    <row r="825" spans="1:8" ht="14.25" customHeight="1" x14ac:dyDescent="0.35">
      <c r="A825" s="282"/>
      <c r="E825" s="319"/>
      <c r="H825" s="66"/>
    </row>
    <row r="826" spans="1:8" ht="14.25" customHeight="1" x14ac:dyDescent="0.35">
      <c r="A826" s="282"/>
      <c r="E826" s="319"/>
      <c r="H826" s="66"/>
    </row>
    <row r="827" spans="1:8" ht="14.25" customHeight="1" x14ac:dyDescent="0.35">
      <c r="A827" s="282"/>
      <c r="E827" s="319"/>
      <c r="H827" s="66"/>
    </row>
    <row r="828" spans="1:8" ht="14.25" customHeight="1" x14ac:dyDescent="0.35">
      <c r="A828" s="282"/>
      <c r="E828" s="319"/>
      <c r="H828" s="66"/>
    </row>
    <row r="829" spans="1:8" ht="14.25" customHeight="1" x14ac:dyDescent="0.35">
      <c r="A829" s="282"/>
      <c r="E829" s="319"/>
      <c r="H829" s="66"/>
    </row>
    <row r="830" spans="1:8" ht="14.25" customHeight="1" x14ac:dyDescent="0.35">
      <c r="A830" s="282"/>
      <c r="E830" s="319"/>
      <c r="H830" s="66"/>
    </row>
    <row r="831" spans="1:8" ht="14.25" customHeight="1" x14ac:dyDescent="0.35">
      <c r="A831" s="282"/>
      <c r="E831" s="319"/>
      <c r="H831" s="66"/>
    </row>
    <row r="832" spans="1:8" ht="14.25" customHeight="1" x14ac:dyDescent="0.35">
      <c r="A832" s="282"/>
      <c r="E832" s="319"/>
      <c r="H832" s="66"/>
    </row>
    <row r="833" spans="1:8" ht="14.25" customHeight="1" x14ac:dyDescent="0.35">
      <c r="A833" s="282"/>
      <c r="E833" s="319"/>
      <c r="H833" s="66"/>
    </row>
    <row r="834" spans="1:8" ht="14.25" customHeight="1" x14ac:dyDescent="0.35">
      <c r="A834" s="282"/>
      <c r="E834" s="319"/>
      <c r="H834" s="66"/>
    </row>
    <row r="835" spans="1:8" ht="14.25" customHeight="1" x14ac:dyDescent="0.35">
      <c r="A835" s="282"/>
      <c r="E835" s="319"/>
      <c r="H835" s="66"/>
    </row>
    <row r="836" spans="1:8" ht="14.25" customHeight="1" x14ac:dyDescent="0.35">
      <c r="A836" s="282"/>
      <c r="E836" s="319"/>
      <c r="H836" s="66"/>
    </row>
    <row r="837" spans="1:8" ht="14.25" customHeight="1" x14ac:dyDescent="0.35">
      <c r="A837" s="282"/>
      <c r="E837" s="319"/>
      <c r="H837" s="66"/>
    </row>
    <row r="838" spans="1:8" ht="14.25" customHeight="1" x14ac:dyDescent="0.35">
      <c r="A838" s="282"/>
      <c r="E838" s="319"/>
      <c r="H838" s="66"/>
    </row>
    <row r="839" spans="1:8" ht="14.25" customHeight="1" x14ac:dyDescent="0.35">
      <c r="A839" s="282"/>
      <c r="E839" s="319"/>
      <c r="H839" s="66"/>
    </row>
    <row r="840" spans="1:8" ht="14.25" customHeight="1" x14ac:dyDescent="0.35">
      <c r="A840" s="282"/>
      <c r="E840" s="319"/>
      <c r="H840" s="66"/>
    </row>
    <row r="841" spans="1:8" ht="14.25" customHeight="1" x14ac:dyDescent="0.35">
      <c r="A841" s="282"/>
      <c r="E841" s="319"/>
      <c r="H841" s="66"/>
    </row>
    <row r="842" spans="1:8" ht="14.25" customHeight="1" x14ac:dyDescent="0.35">
      <c r="A842" s="282"/>
      <c r="E842" s="319"/>
      <c r="H842" s="66"/>
    </row>
    <row r="843" spans="1:8" ht="14.25" customHeight="1" x14ac:dyDescent="0.35">
      <c r="A843" s="282"/>
      <c r="E843" s="319"/>
      <c r="H843" s="66"/>
    </row>
    <row r="844" spans="1:8" ht="14.25" customHeight="1" x14ac:dyDescent="0.35">
      <c r="A844" s="282"/>
      <c r="E844" s="319"/>
      <c r="H844" s="66"/>
    </row>
    <row r="845" spans="1:8" ht="14.25" customHeight="1" x14ac:dyDescent="0.35">
      <c r="A845" s="282"/>
      <c r="E845" s="319"/>
      <c r="H845" s="66"/>
    </row>
    <row r="846" spans="1:8" ht="14.25" customHeight="1" x14ac:dyDescent="0.35">
      <c r="A846" s="282"/>
      <c r="E846" s="319"/>
      <c r="H846" s="66"/>
    </row>
    <row r="847" spans="1:8" ht="14.25" customHeight="1" x14ac:dyDescent="0.35">
      <c r="A847" s="282"/>
      <c r="E847" s="319"/>
      <c r="H847" s="66"/>
    </row>
    <row r="848" spans="1:8" ht="14.25" customHeight="1" x14ac:dyDescent="0.35">
      <c r="A848" s="282"/>
      <c r="E848" s="319"/>
      <c r="H848" s="66"/>
    </row>
    <row r="849" spans="1:8" ht="14.25" customHeight="1" x14ac:dyDescent="0.35">
      <c r="A849" s="282"/>
      <c r="E849" s="319"/>
      <c r="H849" s="66"/>
    </row>
    <row r="850" spans="1:8" ht="14.25" customHeight="1" x14ac:dyDescent="0.35">
      <c r="A850" s="282"/>
      <c r="E850" s="319"/>
      <c r="H850" s="66"/>
    </row>
    <row r="851" spans="1:8" ht="14.25" customHeight="1" x14ac:dyDescent="0.35">
      <c r="A851" s="282"/>
      <c r="E851" s="319"/>
      <c r="H851" s="66"/>
    </row>
    <row r="852" spans="1:8" ht="14.25" customHeight="1" x14ac:dyDescent="0.35">
      <c r="A852" s="282"/>
      <c r="E852" s="319"/>
      <c r="H852" s="66"/>
    </row>
    <row r="853" spans="1:8" ht="14.25" customHeight="1" x14ac:dyDescent="0.35">
      <c r="A853" s="282"/>
      <c r="E853" s="319"/>
      <c r="H853" s="66"/>
    </row>
    <row r="854" spans="1:8" ht="14.25" customHeight="1" x14ac:dyDescent="0.35">
      <c r="A854" s="282"/>
      <c r="E854" s="319"/>
      <c r="H854" s="66"/>
    </row>
    <row r="855" spans="1:8" ht="14.25" customHeight="1" x14ac:dyDescent="0.35">
      <c r="A855" s="282"/>
      <c r="E855" s="319"/>
      <c r="H855" s="66"/>
    </row>
    <row r="856" spans="1:8" ht="14.25" customHeight="1" x14ac:dyDescent="0.35">
      <c r="A856" s="282"/>
      <c r="E856" s="319"/>
      <c r="H856" s="66"/>
    </row>
    <row r="857" spans="1:8" ht="14.25" customHeight="1" x14ac:dyDescent="0.35">
      <c r="A857" s="282"/>
      <c r="E857" s="319"/>
      <c r="H857" s="66"/>
    </row>
    <row r="858" spans="1:8" ht="14.25" customHeight="1" x14ac:dyDescent="0.35">
      <c r="A858" s="282"/>
      <c r="E858" s="319"/>
      <c r="H858" s="66"/>
    </row>
    <row r="859" spans="1:8" ht="14.25" customHeight="1" x14ac:dyDescent="0.35">
      <c r="A859" s="282"/>
      <c r="E859" s="319"/>
      <c r="H859" s="66"/>
    </row>
    <row r="860" spans="1:8" ht="14.25" customHeight="1" x14ac:dyDescent="0.35">
      <c r="A860" s="282"/>
      <c r="E860" s="319"/>
      <c r="H860" s="66"/>
    </row>
    <row r="861" spans="1:8" ht="14.25" customHeight="1" x14ac:dyDescent="0.35">
      <c r="A861" s="282"/>
      <c r="E861" s="319"/>
      <c r="H861" s="66"/>
    </row>
    <row r="862" spans="1:8" ht="14.25" customHeight="1" x14ac:dyDescent="0.35">
      <c r="A862" s="282"/>
      <c r="E862" s="319"/>
      <c r="H862" s="66"/>
    </row>
    <row r="863" spans="1:8" ht="14.25" customHeight="1" x14ac:dyDescent="0.35">
      <c r="A863" s="282"/>
      <c r="E863" s="319"/>
      <c r="H863" s="66"/>
    </row>
    <row r="864" spans="1:8" ht="14.25" customHeight="1" x14ac:dyDescent="0.35">
      <c r="A864" s="282"/>
      <c r="E864" s="319"/>
      <c r="H864" s="66"/>
    </row>
    <row r="865" spans="1:8" ht="14.25" customHeight="1" x14ac:dyDescent="0.35">
      <c r="A865" s="282"/>
      <c r="E865" s="319"/>
      <c r="H865" s="66"/>
    </row>
    <row r="866" spans="1:8" ht="14.25" customHeight="1" x14ac:dyDescent="0.35">
      <c r="A866" s="282"/>
      <c r="E866" s="319"/>
      <c r="H866" s="66"/>
    </row>
    <row r="867" spans="1:8" ht="14.25" customHeight="1" x14ac:dyDescent="0.35">
      <c r="A867" s="282"/>
      <c r="E867" s="319"/>
      <c r="H867" s="66"/>
    </row>
    <row r="868" spans="1:8" ht="14.25" customHeight="1" x14ac:dyDescent="0.35">
      <c r="A868" s="282"/>
      <c r="E868" s="319"/>
      <c r="H868" s="66"/>
    </row>
    <row r="869" spans="1:8" ht="14.25" customHeight="1" x14ac:dyDescent="0.35">
      <c r="A869" s="282"/>
      <c r="E869" s="319"/>
      <c r="H869" s="66"/>
    </row>
    <row r="870" spans="1:8" ht="14.25" customHeight="1" x14ac:dyDescent="0.35">
      <c r="A870" s="282"/>
      <c r="E870" s="319"/>
      <c r="H870" s="66"/>
    </row>
    <row r="871" spans="1:8" ht="14.25" customHeight="1" x14ac:dyDescent="0.35">
      <c r="A871" s="282"/>
      <c r="E871" s="319"/>
      <c r="H871" s="66"/>
    </row>
    <row r="872" spans="1:8" ht="14.25" customHeight="1" x14ac:dyDescent="0.35">
      <c r="A872" s="282"/>
      <c r="E872" s="319"/>
      <c r="H872" s="66"/>
    </row>
    <row r="873" spans="1:8" ht="14.25" customHeight="1" x14ac:dyDescent="0.35">
      <c r="A873" s="282"/>
      <c r="E873" s="319"/>
      <c r="H873" s="66"/>
    </row>
    <row r="874" spans="1:8" ht="14.25" customHeight="1" x14ac:dyDescent="0.35">
      <c r="A874" s="282"/>
      <c r="E874" s="319"/>
      <c r="H874" s="66"/>
    </row>
    <row r="875" spans="1:8" ht="14.25" customHeight="1" x14ac:dyDescent="0.35">
      <c r="A875" s="282"/>
      <c r="E875" s="319"/>
      <c r="H875" s="66"/>
    </row>
    <row r="876" spans="1:8" ht="14.25" customHeight="1" x14ac:dyDescent="0.35">
      <c r="A876" s="282"/>
      <c r="E876" s="319"/>
      <c r="H876" s="66"/>
    </row>
    <row r="877" spans="1:8" ht="14.25" customHeight="1" x14ac:dyDescent="0.35">
      <c r="A877" s="282"/>
      <c r="E877" s="319"/>
      <c r="H877" s="66"/>
    </row>
    <row r="878" spans="1:8" ht="14.25" customHeight="1" x14ac:dyDescent="0.35">
      <c r="A878" s="282"/>
      <c r="E878" s="319"/>
      <c r="H878" s="66"/>
    </row>
    <row r="879" spans="1:8" ht="14.25" customHeight="1" x14ac:dyDescent="0.35">
      <c r="A879" s="282"/>
      <c r="E879" s="319"/>
      <c r="H879" s="66"/>
    </row>
    <row r="880" spans="1:8" ht="14.25" customHeight="1" x14ac:dyDescent="0.35">
      <c r="A880" s="282"/>
      <c r="E880" s="319"/>
      <c r="H880" s="66"/>
    </row>
    <row r="881" spans="1:8" ht="14.25" customHeight="1" x14ac:dyDescent="0.35">
      <c r="A881" s="282"/>
      <c r="E881" s="319"/>
      <c r="H881" s="66"/>
    </row>
    <row r="882" spans="1:8" ht="14.25" customHeight="1" x14ac:dyDescent="0.35">
      <c r="A882" s="282"/>
      <c r="E882" s="319"/>
      <c r="H882" s="66"/>
    </row>
    <row r="883" spans="1:8" ht="14.25" customHeight="1" x14ac:dyDescent="0.35">
      <c r="A883" s="282"/>
      <c r="E883" s="319"/>
      <c r="H883" s="66"/>
    </row>
    <row r="884" spans="1:8" ht="14.25" customHeight="1" x14ac:dyDescent="0.35">
      <c r="A884" s="282"/>
      <c r="E884" s="319"/>
      <c r="H884" s="66"/>
    </row>
    <row r="885" spans="1:8" ht="14.25" customHeight="1" x14ac:dyDescent="0.35">
      <c r="A885" s="282"/>
      <c r="E885" s="319"/>
      <c r="H885" s="66"/>
    </row>
    <row r="886" spans="1:8" ht="14.25" customHeight="1" x14ac:dyDescent="0.35">
      <c r="A886" s="282"/>
      <c r="E886" s="319"/>
      <c r="H886" s="66"/>
    </row>
    <row r="887" spans="1:8" ht="14.25" customHeight="1" x14ac:dyDescent="0.35">
      <c r="A887" s="282"/>
      <c r="E887" s="319"/>
      <c r="H887" s="66"/>
    </row>
    <row r="888" spans="1:8" ht="14.25" customHeight="1" x14ac:dyDescent="0.35">
      <c r="A888" s="282"/>
      <c r="E888" s="319"/>
      <c r="H888" s="66"/>
    </row>
    <row r="889" spans="1:8" ht="14.25" customHeight="1" x14ac:dyDescent="0.35">
      <c r="A889" s="282"/>
      <c r="E889" s="319"/>
      <c r="H889" s="66"/>
    </row>
    <row r="890" spans="1:8" ht="14.25" customHeight="1" x14ac:dyDescent="0.35">
      <c r="A890" s="282"/>
      <c r="E890" s="319"/>
      <c r="H890" s="66"/>
    </row>
    <row r="891" spans="1:8" ht="14.25" customHeight="1" x14ac:dyDescent="0.35">
      <c r="A891" s="282"/>
      <c r="E891" s="319"/>
      <c r="H891" s="66"/>
    </row>
    <row r="892" spans="1:8" ht="14.25" customHeight="1" x14ac:dyDescent="0.35">
      <c r="A892" s="282"/>
      <c r="E892" s="319"/>
      <c r="H892" s="66"/>
    </row>
    <row r="893" spans="1:8" ht="14.25" customHeight="1" x14ac:dyDescent="0.35">
      <c r="A893" s="282"/>
      <c r="E893" s="319"/>
      <c r="H893" s="66"/>
    </row>
    <row r="894" spans="1:8" ht="14.25" customHeight="1" x14ac:dyDescent="0.35">
      <c r="A894" s="282"/>
      <c r="E894" s="319"/>
      <c r="H894" s="66"/>
    </row>
    <row r="895" spans="1:8" ht="14.25" customHeight="1" x14ac:dyDescent="0.35">
      <c r="A895" s="282"/>
      <c r="E895" s="319"/>
      <c r="H895" s="66"/>
    </row>
    <row r="896" spans="1:8" ht="14.25" customHeight="1" x14ac:dyDescent="0.35">
      <c r="A896" s="282"/>
      <c r="E896" s="319"/>
      <c r="H896" s="66"/>
    </row>
    <row r="897" spans="1:8" ht="14.25" customHeight="1" x14ac:dyDescent="0.35">
      <c r="A897" s="282"/>
      <c r="E897" s="319"/>
      <c r="H897" s="66"/>
    </row>
    <row r="898" spans="1:8" ht="14.25" customHeight="1" x14ac:dyDescent="0.35">
      <c r="A898" s="282"/>
      <c r="E898" s="319"/>
      <c r="H898" s="66"/>
    </row>
    <row r="899" spans="1:8" ht="14.25" customHeight="1" x14ac:dyDescent="0.35">
      <c r="A899" s="282"/>
      <c r="E899" s="319"/>
      <c r="H899" s="66"/>
    </row>
    <row r="900" spans="1:8" ht="14.25" customHeight="1" x14ac:dyDescent="0.35">
      <c r="A900" s="282"/>
      <c r="E900" s="319"/>
      <c r="H900" s="66"/>
    </row>
    <row r="901" spans="1:8" ht="14.25" customHeight="1" x14ac:dyDescent="0.35">
      <c r="A901" s="282"/>
      <c r="E901" s="319"/>
      <c r="H901" s="66"/>
    </row>
    <row r="902" spans="1:8" ht="14.25" customHeight="1" x14ac:dyDescent="0.35">
      <c r="A902" s="282"/>
      <c r="E902" s="319"/>
      <c r="H902" s="66"/>
    </row>
    <row r="903" spans="1:8" ht="14.25" customHeight="1" x14ac:dyDescent="0.35">
      <c r="A903" s="282"/>
      <c r="E903" s="319"/>
      <c r="H903" s="66"/>
    </row>
    <row r="904" spans="1:8" ht="14.25" customHeight="1" x14ac:dyDescent="0.35">
      <c r="A904" s="282"/>
      <c r="E904" s="319"/>
      <c r="H904" s="66"/>
    </row>
    <row r="905" spans="1:8" ht="14.25" customHeight="1" x14ac:dyDescent="0.35">
      <c r="A905" s="282"/>
      <c r="E905" s="319"/>
      <c r="H905" s="66"/>
    </row>
    <row r="906" spans="1:8" ht="14.25" customHeight="1" x14ac:dyDescent="0.35">
      <c r="A906" s="282"/>
      <c r="E906" s="319"/>
      <c r="H906" s="66"/>
    </row>
    <row r="907" spans="1:8" ht="14.25" customHeight="1" x14ac:dyDescent="0.35">
      <c r="A907" s="282"/>
      <c r="E907" s="319"/>
      <c r="H907" s="66"/>
    </row>
    <row r="908" spans="1:8" ht="14.25" customHeight="1" x14ac:dyDescent="0.35">
      <c r="A908" s="282"/>
      <c r="E908" s="319"/>
      <c r="H908" s="66"/>
    </row>
    <row r="909" spans="1:8" ht="14.25" customHeight="1" x14ac:dyDescent="0.35">
      <c r="A909" s="282"/>
      <c r="E909" s="319"/>
      <c r="H909" s="66"/>
    </row>
    <row r="910" spans="1:8" ht="14.25" customHeight="1" x14ac:dyDescent="0.35">
      <c r="A910" s="282"/>
      <c r="E910" s="319"/>
      <c r="H910" s="66"/>
    </row>
    <row r="911" spans="1:8" ht="14.25" customHeight="1" x14ac:dyDescent="0.35">
      <c r="A911" s="282"/>
      <c r="E911" s="319"/>
      <c r="H911" s="66"/>
    </row>
    <row r="912" spans="1:8" ht="14.25" customHeight="1" x14ac:dyDescent="0.35">
      <c r="A912" s="282"/>
      <c r="E912" s="319"/>
      <c r="H912" s="66"/>
    </row>
    <row r="913" spans="1:8" ht="14.25" customHeight="1" x14ac:dyDescent="0.35">
      <c r="A913" s="282"/>
      <c r="E913" s="319"/>
      <c r="H913" s="66"/>
    </row>
    <row r="914" spans="1:8" ht="14.25" customHeight="1" x14ac:dyDescent="0.35">
      <c r="A914" s="282"/>
      <c r="E914" s="319"/>
      <c r="H914" s="66"/>
    </row>
    <row r="915" spans="1:8" ht="14.25" customHeight="1" x14ac:dyDescent="0.35">
      <c r="A915" s="282"/>
      <c r="E915" s="319"/>
      <c r="H915" s="66"/>
    </row>
    <row r="916" spans="1:8" ht="14.25" customHeight="1" x14ac:dyDescent="0.35">
      <c r="A916" s="282"/>
      <c r="E916" s="319"/>
      <c r="H916" s="66"/>
    </row>
    <row r="917" spans="1:8" ht="14.25" customHeight="1" x14ac:dyDescent="0.35">
      <c r="A917" s="282"/>
      <c r="E917" s="319"/>
      <c r="H917" s="66"/>
    </row>
    <row r="918" spans="1:8" ht="14.25" customHeight="1" x14ac:dyDescent="0.35">
      <c r="A918" s="282"/>
      <c r="E918" s="319"/>
      <c r="H918" s="66"/>
    </row>
    <row r="919" spans="1:8" ht="14.25" customHeight="1" x14ac:dyDescent="0.35">
      <c r="A919" s="282"/>
      <c r="E919" s="319"/>
      <c r="H919" s="66"/>
    </row>
    <row r="920" spans="1:8" ht="14.25" customHeight="1" x14ac:dyDescent="0.35">
      <c r="A920" s="282"/>
      <c r="E920" s="319"/>
      <c r="H920" s="66"/>
    </row>
    <row r="921" spans="1:8" ht="14.25" customHeight="1" x14ac:dyDescent="0.35">
      <c r="A921" s="282"/>
      <c r="E921" s="319"/>
      <c r="H921" s="66"/>
    </row>
    <row r="922" spans="1:8" ht="14.25" customHeight="1" x14ac:dyDescent="0.35">
      <c r="A922" s="282"/>
      <c r="E922" s="319"/>
      <c r="H922" s="66"/>
    </row>
    <row r="923" spans="1:8" ht="14.25" customHeight="1" x14ac:dyDescent="0.35">
      <c r="A923" s="282"/>
      <c r="E923" s="319"/>
      <c r="H923" s="66"/>
    </row>
    <row r="924" spans="1:8" ht="14.25" customHeight="1" x14ac:dyDescent="0.35">
      <c r="A924" s="282"/>
      <c r="E924" s="319"/>
      <c r="H924" s="66"/>
    </row>
    <row r="925" spans="1:8" ht="14.25" customHeight="1" x14ac:dyDescent="0.35">
      <c r="A925" s="282"/>
      <c r="E925" s="319"/>
      <c r="H925" s="66"/>
    </row>
    <row r="926" spans="1:8" ht="14.25" customHeight="1" x14ac:dyDescent="0.35">
      <c r="A926" s="282"/>
      <c r="E926" s="319"/>
      <c r="H926" s="66"/>
    </row>
    <row r="927" spans="1:8" ht="14.25" customHeight="1" x14ac:dyDescent="0.35">
      <c r="A927" s="282"/>
      <c r="E927" s="319"/>
      <c r="H927" s="66"/>
    </row>
    <row r="928" spans="1:8" ht="14.25" customHeight="1" x14ac:dyDescent="0.35">
      <c r="A928" s="282"/>
      <c r="E928" s="319"/>
      <c r="H928" s="66"/>
    </row>
    <row r="929" spans="1:8" ht="14.25" customHeight="1" x14ac:dyDescent="0.35">
      <c r="A929" s="282"/>
      <c r="E929" s="319"/>
      <c r="H929" s="66"/>
    </row>
    <row r="930" spans="1:8" ht="14.25" customHeight="1" x14ac:dyDescent="0.35">
      <c r="A930" s="282"/>
      <c r="E930" s="319"/>
      <c r="H930" s="66"/>
    </row>
    <row r="931" spans="1:8" ht="14.25" customHeight="1" x14ac:dyDescent="0.35">
      <c r="A931" s="282"/>
      <c r="E931" s="319"/>
      <c r="H931" s="66"/>
    </row>
    <row r="932" spans="1:8" ht="14.25" customHeight="1" x14ac:dyDescent="0.35">
      <c r="A932" s="282"/>
      <c r="E932" s="319"/>
      <c r="H932" s="66"/>
    </row>
    <row r="933" spans="1:8" ht="14.25" customHeight="1" x14ac:dyDescent="0.35">
      <c r="A933" s="282"/>
      <c r="E933" s="319"/>
      <c r="H933" s="66"/>
    </row>
    <row r="934" spans="1:8" ht="14.25" customHeight="1" x14ac:dyDescent="0.35">
      <c r="A934" s="282"/>
      <c r="E934" s="319"/>
      <c r="H934" s="66"/>
    </row>
    <row r="935" spans="1:8" ht="14.25" customHeight="1" x14ac:dyDescent="0.35">
      <c r="A935" s="282"/>
      <c r="E935" s="319"/>
      <c r="H935" s="66"/>
    </row>
    <row r="936" spans="1:8" ht="14.25" customHeight="1" x14ac:dyDescent="0.35">
      <c r="A936" s="282"/>
      <c r="E936" s="319"/>
      <c r="H936" s="66"/>
    </row>
    <row r="937" spans="1:8" ht="14.25" customHeight="1" x14ac:dyDescent="0.35">
      <c r="A937" s="282"/>
      <c r="E937" s="319"/>
      <c r="H937" s="66"/>
    </row>
    <row r="938" spans="1:8" ht="14.25" customHeight="1" x14ac:dyDescent="0.35">
      <c r="A938" s="282"/>
      <c r="E938" s="319"/>
      <c r="H938" s="66"/>
    </row>
    <row r="939" spans="1:8" ht="14.25" customHeight="1" x14ac:dyDescent="0.35">
      <c r="A939" s="282"/>
      <c r="E939" s="319"/>
      <c r="H939" s="66"/>
    </row>
    <row r="940" spans="1:8" ht="14.25" customHeight="1" x14ac:dyDescent="0.35">
      <c r="A940" s="282"/>
      <c r="E940" s="319"/>
      <c r="H940" s="66"/>
    </row>
    <row r="941" spans="1:8" ht="14.25" customHeight="1" x14ac:dyDescent="0.35">
      <c r="A941" s="282"/>
      <c r="E941" s="319"/>
      <c r="H941" s="66"/>
    </row>
    <row r="942" spans="1:8" ht="14.25" customHeight="1" x14ac:dyDescent="0.35">
      <c r="A942" s="282"/>
      <c r="E942" s="319"/>
      <c r="H942" s="66"/>
    </row>
    <row r="943" spans="1:8" ht="14.25" customHeight="1" x14ac:dyDescent="0.35">
      <c r="A943" s="282"/>
      <c r="E943" s="319"/>
      <c r="H943" s="66"/>
    </row>
    <row r="944" spans="1:8" ht="14.25" customHeight="1" x14ac:dyDescent="0.35">
      <c r="A944" s="282"/>
      <c r="E944" s="319"/>
      <c r="H944" s="66"/>
    </row>
    <row r="945" spans="1:8" ht="14.25" customHeight="1" x14ac:dyDescent="0.35">
      <c r="A945" s="282"/>
      <c r="E945" s="319"/>
      <c r="H945" s="66"/>
    </row>
    <row r="946" spans="1:8" ht="14.25" customHeight="1" x14ac:dyDescent="0.35">
      <c r="A946" s="282"/>
      <c r="E946" s="319"/>
      <c r="H946" s="66"/>
    </row>
    <row r="947" spans="1:8" ht="14.25" customHeight="1" x14ac:dyDescent="0.35">
      <c r="A947" s="282"/>
      <c r="E947" s="319"/>
      <c r="H947" s="66"/>
    </row>
    <row r="948" spans="1:8" ht="14.25" customHeight="1" x14ac:dyDescent="0.35">
      <c r="A948" s="282"/>
      <c r="E948" s="319"/>
      <c r="H948" s="66"/>
    </row>
    <row r="949" spans="1:8" ht="14.25" customHeight="1" x14ac:dyDescent="0.35">
      <c r="A949" s="282"/>
      <c r="E949" s="319"/>
      <c r="H949" s="66"/>
    </row>
    <row r="950" spans="1:8" ht="14.25" customHeight="1" x14ac:dyDescent="0.35">
      <c r="A950" s="282"/>
      <c r="E950" s="319"/>
      <c r="H950" s="66"/>
    </row>
    <row r="951" spans="1:8" ht="14.25" customHeight="1" x14ac:dyDescent="0.35">
      <c r="A951" s="282"/>
      <c r="E951" s="319"/>
      <c r="H951" s="66"/>
    </row>
    <row r="952" spans="1:8" ht="14.25" customHeight="1" x14ac:dyDescent="0.35">
      <c r="A952" s="282"/>
      <c r="E952" s="319"/>
      <c r="H952" s="66"/>
    </row>
    <row r="953" spans="1:8" ht="14.25" customHeight="1" x14ac:dyDescent="0.35">
      <c r="A953" s="282"/>
      <c r="E953" s="319"/>
      <c r="H953" s="66"/>
    </row>
    <row r="954" spans="1:8" ht="14.25" customHeight="1" x14ac:dyDescent="0.35">
      <c r="A954" s="282"/>
      <c r="E954" s="319"/>
      <c r="H954" s="66"/>
    </row>
    <row r="955" spans="1:8" ht="14.25" customHeight="1" x14ac:dyDescent="0.35">
      <c r="A955" s="282"/>
      <c r="E955" s="319"/>
      <c r="H955" s="66"/>
    </row>
    <row r="956" spans="1:8" ht="14.25" customHeight="1" x14ac:dyDescent="0.35">
      <c r="A956" s="282"/>
      <c r="E956" s="319"/>
      <c r="H956" s="66"/>
    </row>
    <row r="957" spans="1:8" ht="14.25" customHeight="1" x14ac:dyDescent="0.35">
      <c r="A957" s="282"/>
      <c r="E957" s="319"/>
      <c r="H957" s="66"/>
    </row>
    <row r="958" spans="1:8" ht="14.25" customHeight="1" x14ac:dyDescent="0.35">
      <c r="A958" s="282"/>
      <c r="E958" s="319"/>
      <c r="H958" s="66"/>
    </row>
    <row r="959" spans="1:8" ht="14.25" customHeight="1" x14ac:dyDescent="0.35">
      <c r="A959" s="282"/>
      <c r="E959" s="319"/>
      <c r="H959" s="66"/>
    </row>
    <row r="960" spans="1:8" ht="14.25" customHeight="1" x14ac:dyDescent="0.35">
      <c r="A960" s="282"/>
      <c r="E960" s="319"/>
      <c r="H960" s="66"/>
    </row>
    <row r="961" spans="1:8" ht="14.25" customHeight="1" x14ac:dyDescent="0.35">
      <c r="A961" s="282"/>
      <c r="E961" s="319"/>
      <c r="H961" s="66"/>
    </row>
    <row r="962" spans="1:8" ht="14.25" customHeight="1" x14ac:dyDescent="0.35">
      <c r="A962" s="282"/>
      <c r="E962" s="319"/>
      <c r="H962" s="66"/>
    </row>
    <row r="963" spans="1:8" ht="14.25" customHeight="1" x14ac:dyDescent="0.35">
      <c r="A963" s="282"/>
      <c r="E963" s="319"/>
      <c r="H963" s="66"/>
    </row>
    <row r="964" spans="1:8" ht="14.25" customHeight="1" x14ac:dyDescent="0.35">
      <c r="A964" s="282"/>
      <c r="E964" s="319"/>
      <c r="H964" s="66"/>
    </row>
    <row r="965" spans="1:8" ht="14.25" customHeight="1" x14ac:dyDescent="0.35">
      <c r="A965" s="282"/>
      <c r="E965" s="319"/>
      <c r="H965" s="66"/>
    </row>
    <row r="966" spans="1:8" ht="14.25" customHeight="1" x14ac:dyDescent="0.35">
      <c r="A966" s="282"/>
      <c r="E966" s="319"/>
      <c r="H966" s="66"/>
    </row>
    <row r="967" spans="1:8" ht="14.25" customHeight="1" x14ac:dyDescent="0.35">
      <c r="A967" s="282"/>
      <c r="E967" s="319"/>
      <c r="H967" s="66"/>
    </row>
    <row r="968" spans="1:8" ht="14.25" customHeight="1" x14ac:dyDescent="0.35">
      <c r="A968" s="282"/>
      <c r="E968" s="319"/>
      <c r="H968" s="66"/>
    </row>
    <row r="969" spans="1:8" ht="14.25" customHeight="1" x14ac:dyDescent="0.35">
      <c r="A969" s="282"/>
      <c r="E969" s="319"/>
      <c r="H969" s="66"/>
    </row>
    <row r="970" spans="1:8" ht="14.25" customHeight="1" x14ac:dyDescent="0.35">
      <c r="A970" s="282"/>
      <c r="E970" s="319"/>
      <c r="H970" s="66"/>
    </row>
    <row r="971" spans="1:8" ht="14.25" customHeight="1" x14ac:dyDescent="0.35">
      <c r="A971" s="282"/>
      <c r="E971" s="319"/>
      <c r="H971" s="66"/>
    </row>
    <row r="972" spans="1:8" ht="14.25" customHeight="1" x14ac:dyDescent="0.35">
      <c r="A972" s="282"/>
      <c r="E972" s="319"/>
      <c r="H972" s="66"/>
    </row>
    <row r="973" spans="1:8" ht="14.25" customHeight="1" x14ac:dyDescent="0.35">
      <c r="A973" s="282"/>
      <c r="E973" s="319"/>
      <c r="H973" s="66"/>
    </row>
    <row r="974" spans="1:8" ht="14.25" customHeight="1" x14ac:dyDescent="0.35">
      <c r="A974" s="282"/>
      <c r="E974" s="319"/>
      <c r="H974" s="66"/>
    </row>
    <row r="975" spans="1:8" ht="14.25" customHeight="1" x14ac:dyDescent="0.35">
      <c r="A975" s="282"/>
      <c r="E975" s="319"/>
      <c r="H975" s="66"/>
    </row>
    <row r="976" spans="1:8" ht="14.25" customHeight="1" x14ac:dyDescent="0.35">
      <c r="A976" s="282"/>
      <c r="E976" s="319"/>
      <c r="H976" s="66"/>
    </row>
    <row r="977" spans="1:8" ht="14.25" customHeight="1" x14ac:dyDescent="0.35">
      <c r="A977" s="282"/>
      <c r="E977" s="319"/>
      <c r="H977" s="66"/>
    </row>
    <row r="978" spans="1:8" ht="14.25" customHeight="1" x14ac:dyDescent="0.35">
      <c r="A978" s="282"/>
      <c r="E978" s="319"/>
      <c r="H978" s="66"/>
    </row>
    <row r="979" spans="1:8" ht="14.25" customHeight="1" x14ac:dyDescent="0.35">
      <c r="A979" s="282"/>
      <c r="E979" s="319"/>
      <c r="H979" s="66"/>
    </row>
    <row r="980" spans="1:8" ht="14.25" customHeight="1" x14ac:dyDescent="0.35">
      <c r="A980" s="282"/>
      <c r="E980" s="319"/>
      <c r="H980" s="66"/>
    </row>
    <row r="981" spans="1:8" ht="14.25" customHeight="1" x14ac:dyDescent="0.35">
      <c r="A981" s="282"/>
      <c r="E981" s="319"/>
      <c r="H981" s="66"/>
    </row>
    <row r="982" spans="1:8" ht="14.25" customHeight="1" x14ac:dyDescent="0.35">
      <c r="A982" s="282"/>
      <c r="E982" s="319"/>
      <c r="H982" s="66"/>
    </row>
    <row r="983" spans="1:8" ht="14.25" customHeight="1" x14ac:dyDescent="0.35">
      <c r="A983" s="282"/>
      <c r="E983" s="319"/>
      <c r="H983" s="66"/>
    </row>
    <row r="984" spans="1:8" ht="14.25" customHeight="1" x14ac:dyDescent="0.35">
      <c r="A984" s="282"/>
      <c r="E984" s="319"/>
      <c r="H984" s="66"/>
    </row>
    <row r="985" spans="1:8" ht="14.25" customHeight="1" x14ac:dyDescent="0.35">
      <c r="A985" s="282"/>
      <c r="E985" s="319"/>
      <c r="H985" s="66"/>
    </row>
    <row r="986" spans="1:8" ht="14.25" customHeight="1" x14ac:dyDescent="0.35">
      <c r="A986" s="282"/>
      <c r="E986" s="319"/>
      <c r="H986" s="66"/>
    </row>
    <row r="987" spans="1:8" ht="14.25" customHeight="1" x14ac:dyDescent="0.35">
      <c r="A987" s="282"/>
      <c r="E987" s="319"/>
      <c r="H987" s="66"/>
    </row>
    <row r="988" spans="1:8" ht="14.25" customHeight="1" x14ac:dyDescent="0.35">
      <c r="A988" s="282"/>
      <c r="E988" s="319"/>
      <c r="H988" s="66"/>
    </row>
    <row r="989" spans="1:8" ht="14.25" customHeight="1" x14ac:dyDescent="0.35">
      <c r="A989" s="282"/>
      <c r="E989" s="319"/>
      <c r="H989" s="66"/>
    </row>
    <row r="990" spans="1:8" ht="14.25" customHeight="1" x14ac:dyDescent="0.35">
      <c r="A990" s="282"/>
      <c r="E990" s="319"/>
      <c r="H990" s="66"/>
    </row>
    <row r="991" spans="1:8" ht="14.25" customHeight="1" x14ac:dyDescent="0.35">
      <c r="A991" s="282"/>
      <c r="E991" s="319"/>
      <c r="H991" s="66"/>
    </row>
    <row r="992" spans="1:8" ht="14.25" customHeight="1" x14ac:dyDescent="0.35">
      <c r="A992" s="282"/>
      <c r="E992" s="319"/>
      <c r="H992" s="66"/>
    </row>
    <row r="993" spans="1:8" ht="14.25" customHeight="1" x14ac:dyDescent="0.35">
      <c r="A993" s="282"/>
      <c r="E993" s="319"/>
      <c r="H993" s="66"/>
    </row>
    <row r="994" spans="1:8" ht="14.25" customHeight="1" x14ac:dyDescent="0.35">
      <c r="A994" s="282"/>
      <c r="E994" s="319"/>
      <c r="H994" s="66"/>
    </row>
    <row r="995" spans="1:8" ht="14.25" customHeight="1" x14ac:dyDescent="0.35">
      <c r="A995" s="282"/>
      <c r="E995" s="319"/>
      <c r="H995" s="66"/>
    </row>
    <row r="996" spans="1:8" ht="14.25" customHeight="1" x14ac:dyDescent="0.35">
      <c r="A996" s="282"/>
      <c r="E996" s="319"/>
      <c r="H996" s="66"/>
    </row>
    <row r="997" spans="1:8" ht="14.25" customHeight="1" x14ac:dyDescent="0.35">
      <c r="A997" s="282"/>
      <c r="E997" s="319"/>
      <c r="H997" s="66"/>
    </row>
    <row r="998" spans="1:8" ht="14.25" customHeight="1" x14ac:dyDescent="0.35">
      <c r="A998" s="282"/>
      <c r="E998" s="319"/>
      <c r="H998" s="66"/>
    </row>
    <row r="999" spans="1:8" ht="14.25" customHeight="1" x14ac:dyDescent="0.35">
      <c r="A999" s="282"/>
      <c r="E999" s="319"/>
      <c r="H999" s="66"/>
    </row>
    <row r="1000" spans="1:8" ht="14.25" customHeight="1" x14ac:dyDescent="0.35">
      <c r="A1000" s="282"/>
      <c r="E1000" s="319"/>
      <c r="H1000" s="66"/>
    </row>
  </sheetData>
  <mergeCells count="3">
    <mergeCell ref="C3:M4"/>
    <mergeCell ref="A6:A27"/>
    <mergeCell ref="C23:M24"/>
  </mergeCells>
  <conditionalFormatting sqref="I6:M20 I26:M40">
    <cfRule type="expression" dxfId="0" priority="1">
      <formula>ISBLANK(I6)</formula>
    </cfRule>
  </conditionalFormatting>
  <dataValidations count="1">
    <dataValidation type="list" allowBlank="1" showErrorMessage="1" sqref="H6:H20 H26:H40" xr:uid="{00000000-0002-0000-1300-000000000000}">
      <formula1>"Straight-Line,Manual"</formula1>
    </dataValidation>
  </dataValidations>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Copyright</vt:lpstr>
      <vt:lpstr>Set Up Your Model</vt:lpstr>
      <vt:lpstr>📊 Financial Dashboard</vt:lpstr>
      <vt:lpstr>💲Financial Statements    </vt:lpstr>
      <vt:lpstr>Investment Required</vt:lpstr>
      <vt:lpstr>Loan Payment Schedule</vt:lpstr>
      <vt:lpstr>Product or Service Sales</vt:lpstr>
      <vt:lpstr>Subscription</vt:lpstr>
      <vt:lpstr>Licensing</vt:lpstr>
      <vt:lpstr>Advertising</vt:lpstr>
      <vt:lpstr>Sponsorship</vt:lpstr>
      <vt:lpstr>Commissions</vt:lpstr>
      <vt:lpstr>Freemium Model</vt:lpstr>
      <vt:lpstr>Other Revenue</vt:lpstr>
      <vt:lpstr>Cost of Goods Sold</vt:lpstr>
      <vt:lpstr>R&amp;D</vt:lpstr>
      <vt:lpstr>G&amp;A</vt:lpstr>
      <vt:lpstr>Selling &amp; Distribution</vt:lpstr>
      <vt:lpstr>Other OPEX</vt:lpstr>
      <vt:lpstr>D&amp;A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Rohan R</cp:lastModifiedBy>
  <dcterms:modified xsi:type="dcterms:W3CDTF">2026-02-05T07:39:44Z</dcterms:modified>
</cp:coreProperties>
</file>